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קרא אותי" sheetId="1" state="visible" r:id="rId3"/>
    <sheet name="פוסט בולט" sheetId="2" state="visible" r:id="rId4"/>
    <sheet name="טיקטוק נצפה" sheetId="3" state="visible" r:id="rId5"/>
    <sheet name="סיסמאות" sheetId="4" state="visible" r:id="rId6"/>
    <sheet name="ימין או פלסטין" sheetId="5" state="visible" r:id="rId7"/>
    <sheet name="מהימנות" sheetId="6" state="visible" r:id="rId8"/>
    <sheet name="יציבות מסקנות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<sst xmlns="http://schemas.openxmlformats.org/spreadsheetml/2006/main" count="483" uniqueCount="263">
  <si>
    <t xml:space="preserve">תוספות לבדיקת הרשתות של המועמדים – בחירות 27.10.2026 (נתונים עד 17.10.2026)</t>
  </si>
  <si>
    <t xml:space="preserve">גיליונות:</t>
  </si>
  <si>
    <t xml:space="preserve">פוסט בולט – הפוסט עם הכי הרבה אינטראקציות ב-X לכל מועמד (לוינטר: טיקטוק).</t>
  </si>
  <si>
    <t xml:space="preserve">טיקטוק נצפה – הסרטון הנצפה ביותר בטיקטוק לכל מועמד, להשוואה.</t>
  </si>
  <si>
    <t xml:space="preserve">סיסמאות – הסיסמה המרכזית של כל מועמד, מספר החזרות ושיעור מכלל הפוסטים ברשת.</t>
  </si>
  <si>
    <t xml:space="preserve">ימין או פלסטין – הסיסמה הבולטת בקמפיין וההדהודים שלה.</t>
  </si>
  <si>
    <t xml:space="preserve">מהימנות – בדיקה מדגמית שנייה: 40 פוסטים מ-X, סיווג מקורי מול סיווג עיוור.</t>
  </si>
  <si>
    <t xml:space="preserve">יציבות מסקנות – המסקנות המרכזיות בכל הרשתות מול X בלבד.</t>
  </si>
  <si>
    <t xml:space="preserve">מקרא: טקסט כחול = נתון שנאסף; שחור = נוסחה.</t>
  </si>
  <si>
    <t xml:space="preserve">מגבלות:</t>
  </si>
  <si>
    <t xml:space="preserve">• אינטראקציות = לייקים + שיתופים + תגובות, ונקראו רק לארבעת הפוסטים הנצפים ביותר של כל מועמד ב-X.</t>
  </si>
  <si>
    <t xml:space="preserve">• ספירת הסיסמאות ב-X נעשתה בחיפוש טקסט של X, ולכן היא רף תחתון (לא כוללת סיסמה שמופיעה רק בסרטון או בתמונה). באינסטגרם הספירה לפי הכיתוב.</t>
  </si>
  <si>
    <t xml:space="preserve">• הצפיות בטיקטוק כפי שהוצגו בפרופיל, מעוגלות.</t>
  </si>
  <si>
    <t xml:space="preserve">• הסיווג שיפוטי; מומלץ שעורך יעבור עליו לפני פרסום.</t>
  </si>
  <si>
    <t xml:space="preserve">מועמד</t>
  </si>
  <si>
    <t xml:space="preserve">רשת</t>
  </si>
  <si>
    <t xml:space="preserve">תאריך</t>
  </si>
  <si>
    <t xml:space="preserve">הפוסט</t>
  </si>
  <si>
    <t xml:space="preserve">לייקים</t>
  </si>
  <si>
    <t xml:space="preserve">שיתופים</t>
  </si>
  <si>
    <t xml:space="preserve">תגובות</t>
  </si>
  <si>
    <t xml:space="preserve">אינטראקציות</t>
  </si>
  <si>
    <t xml:space="preserve">צפיות</t>
  </si>
  <si>
    <t xml:space="preserve">קישור</t>
  </si>
  <si>
    <t xml:space="preserve">נתניהו</t>
  </si>
  <si>
    <t xml:space="preserve">X</t>
  </si>
  <si>
    <t xml:space="preserve">2026-09-30</t>
  </si>
  <si>
    <t xml:space="preserve">הצדעה לטייס ההודי סמית מאצ'הר שנאבק במחבל במטוס (באנגלית)</t>
  </si>
  <si>
    <t xml:space="preserve">https://x.com/netanyahu/status/2105367389428646054</t>
  </si>
  <si>
    <t xml:space="preserve">בנט</t>
  </si>
  <si>
    <t xml:space="preserve">"איפה בעולם יש עוד עם כזה" - הצדעה לנוסעים שהשתלטו על המפגע במטוס</t>
  </si>
  <si>
    <t xml:space="preserve">https://x.com/naftalibennett/status/2105256720607969291</t>
  </si>
  <si>
    <t xml:space="preserve">איזנקוט</t>
  </si>
  <si>
    <t xml:space="preserve">2026-09-22</t>
  </si>
  <si>
    <t xml:space="preserve">"עוד לא שידרתם דקה מהתחקיר והנה השקר הראשון"</t>
  </si>
  <si>
    <t xml:space="preserve">https://x.com/gadi_eisenkot/status/2102357568655868292</t>
  </si>
  <si>
    <t xml:space="preserve">ליברמן</t>
  </si>
  <si>
    <t xml:space="preserve">"הבחירות האלה יכריעו: ימין או פלסטין. נתניהו הסכים שוב למדינה פלסטינית"</t>
  </si>
  <si>
    <t xml:space="preserve">https://x.com/AvigdorLiberman/status/2105292907062116388</t>
  </si>
  <si>
    <t xml:space="preserve">גולן</t>
  </si>
  <si>
    <t xml:space="preserve">2026-09-17</t>
  </si>
  <si>
    <t xml:space="preserve">"גדי, נפתלי, איווט. המשימה היחידה שלנו היא להציל יחד את המדינה"</t>
  </si>
  <si>
    <t xml:space="preserve">https://x.com/YairGolan1/status/2100503409866535254</t>
  </si>
  <si>
    <t xml:space="preserve">סמוטריץ'</t>
  </si>
  <si>
    <t xml:space="preserve">"מי שניסה לרסק מטוס ולרצוח 180 ישראלים צריך לשלם כאילו רצח"</t>
  </si>
  <si>
    <t xml:space="preserve">https://x.com/bezalelsm/status/2105237809724621096</t>
  </si>
  <si>
    <t xml:space="preserve">עבאס</t>
  </si>
  <si>
    <t xml:space="preserve">2026-10-08</t>
  </si>
  <si>
    <t xml:space="preserve">"אחרי 960 נרצחים בקדנציה" - נגד הבטחת נתניהו בקמפיין בערבית</t>
  </si>
  <si>
    <t xml:space="preserve">https://x.com/mnsorabbas/status/2108167810132189435</t>
  </si>
  <si>
    <t xml:space="preserve">בן גביר</t>
  </si>
  <si>
    <t xml:space="preserve">2026-10-04</t>
  </si>
  <si>
    <t xml:space="preserve">ביטול חגיגה לאסיר ביטחוני משוחרר בחורה</t>
  </si>
  <si>
    <t xml:space="preserve">https://x.com/itamarbengvir/status/2106632236703302089</t>
  </si>
  <si>
    <t xml:space="preserve">דרעי</t>
  </si>
  <si>
    <t xml:space="preserve">2026-10-17</t>
  </si>
  <si>
    <t xml:space="preserve">"לא יקום ולא יהיה."</t>
  </si>
  <si>
    <t xml:space="preserve">https://x.com/ariyederi/status/2111506683554070644</t>
  </si>
  <si>
    <t xml:space="preserve">הנדל</t>
  </si>
  <si>
    <t xml:space="preserve">פנייה לוינטר לחבור: "מאלצים לבחור בין שתי ממשלות לא ציוניות"</t>
  </si>
  <si>
    <t xml:space="preserve">https://x.com/YoazHendel1/status/2108136099205845004</t>
  </si>
  <si>
    <t xml:space="preserve">אשר</t>
  </si>
  <si>
    <t xml:space="preserve">2026-10-01</t>
  </si>
  <si>
    <t xml:space="preserve">נגד השופט עמית בעניין אבו שחאדה</t>
  </si>
  <si>
    <t xml:space="preserve">https://x.com/yakovasher/status/2105639603877061106</t>
  </si>
  <si>
    <t xml:space="preserve">ג'בארין</t>
  </si>
  <si>
    <t xml:space="preserve">תקיפת דיפלומטים בידי "טרוריסטים מתנחלים, בגיבוי הממשלה"</t>
  </si>
  <si>
    <t xml:space="preserve">https://x.com/DrJabareen/status/2111509549270118525</t>
  </si>
  <si>
    <t xml:space="preserve">וינטר</t>
  </si>
  <si>
    <t xml:space="preserve">טיקטוק</t>
  </si>
  <si>
    <t xml:space="preserve">"מי שיצביע למפלגות הקיימות..."</t>
  </si>
  <si>
    <t xml:space="preserve">סרטון</t>
  </si>
  <si>
    <t xml:space="preserve">"שבוע טוב"</t>
  </si>
  <si>
    <t xml:space="preserve">"שום אלימות לא תעצור אותי"</t>
  </si>
  <si>
    <t xml:space="preserve">"ברא שחאדה!"</t>
  </si>
  <si>
    <t xml:space="preserve">"נתניהו השעה 6:29, תתעורר"</t>
  </si>
  <si>
    <t xml:space="preserve">ללא כותרת</t>
  </si>
  <si>
    <t xml:space="preserve">נאום "إحسبها صح"</t>
  </si>
  <si>
    <t xml:space="preserve">"כן מייהדים!"</t>
  </si>
  <si>
    <t xml:space="preserve">"נכון או לא נכון"</t>
  </si>
  <si>
    <t xml:space="preserve">"דברים שלא ידעתם עליי (חלק 2)"</t>
  </si>
  <si>
    <t xml:space="preserve">"صوت الشباب"</t>
  </si>
  <si>
    <r>
      <rPr>
        <sz val="11"/>
        <color theme="1"/>
        <rFont val="FreeSans"/>
        <family val="2"/>
      </rPr>
      <t xml:space="preserve">הערה</t>
    </r>
    <r>
      <rPr>
        <sz val="11"/>
        <color theme="1"/>
        <rFont val="Calibri"/>
        <family val="2"/>
        <charset val="1"/>
      </rPr>
      <t xml:space="preserve">: </t>
    </r>
    <r>
      <rPr>
        <sz val="11"/>
        <color theme="1"/>
        <rFont val="FreeSans"/>
        <family val="2"/>
      </rPr>
      <t xml:space="preserve">לדרעי ולאשר אין חשבון טיקטוק רשמי</t>
    </r>
    <r>
      <rPr>
        <sz val="11"/>
        <color theme="1"/>
        <rFont val="Calibri"/>
        <family val="2"/>
        <charset val="1"/>
      </rPr>
      <t xml:space="preserve">.</t>
    </r>
  </si>
  <si>
    <t xml:space="preserve">סיסמה</t>
  </si>
  <si>
    <t xml:space="preserve">חזרות</t>
  </si>
  <si>
    <t xml:space="preserve">סך הפוסטים ברשת</t>
  </si>
  <si>
    <t xml:space="preserve">שיעור</t>
  </si>
  <si>
    <t xml:space="preserve">ימין או פלסטין</t>
  </si>
  <si>
    <t xml:space="preserve">להצביע מחל</t>
  </si>
  <si>
    <t xml:space="preserve">זה לא AI</t>
  </si>
  <si>
    <t xml:space="preserve">בלי ... אין לביבי ממשלה</t>
  </si>
  <si>
    <t xml:space="preserve">ממשלת גיוס ציונית</t>
  </si>
  <si>
    <t xml:space="preserve">רק על הדמוקרטים אפשר לסמוך</t>
  </si>
  <si>
    <t xml:space="preserve">לא מהמרים, הולכים על בטוח</t>
  </si>
  <si>
    <t xml:space="preserve">רק ביחד (נתקן)</t>
  </si>
  <si>
    <t xml:space="preserve">בן גביר חזק</t>
  </si>
  <si>
    <t xml:space="preserve">מדינה יהודית</t>
  </si>
  <si>
    <t xml:space="preserve">עמך ישראל תהיה הפתעת הבחירות</t>
  </si>
  <si>
    <t xml:space="preserve">אינסטגרם</t>
  </si>
  <si>
    <t xml:space="preserve">שימו 'די' בקלפי</t>
  </si>
  <si>
    <t xml:space="preserve">احسبها صح (חשבו נכון)</t>
  </si>
  <si>
    <t xml:space="preserve">بإيدنا نغيّر (בידינו נשנה)</t>
  </si>
  <si>
    <r>
      <rPr>
        <sz val="11"/>
        <color theme="1"/>
        <rFont val="FreeSans"/>
        <family val="2"/>
      </rPr>
      <t xml:space="preserve">ב</t>
    </r>
    <r>
      <rPr>
        <sz val="11"/>
        <color theme="1"/>
        <rFont val="Calibri"/>
        <family val="2"/>
        <charset val="1"/>
      </rPr>
      <t xml:space="preserve">-X: </t>
    </r>
    <r>
      <rPr>
        <sz val="11"/>
        <color theme="1"/>
        <rFont val="FreeSans"/>
        <family val="2"/>
      </rPr>
      <t xml:space="preserve">רף תחתון לפי חיפוש טקסט</t>
    </r>
    <r>
      <rPr>
        <sz val="11"/>
        <color theme="1"/>
        <rFont val="Calibri"/>
        <family val="2"/>
        <charset val="1"/>
      </rPr>
      <t xml:space="preserve">. "</t>
    </r>
    <r>
      <rPr>
        <sz val="11"/>
        <color theme="1"/>
        <rFont val="FreeSans"/>
        <family val="2"/>
      </rPr>
      <t xml:space="preserve">דרך הישר</t>
    </r>
    <r>
      <rPr>
        <sz val="11"/>
        <color theme="1"/>
        <rFont val="Calibri"/>
        <family val="2"/>
        <charset val="1"/>
      </rPr>
      <t xml:space="preserve">" </t>
    </r>
    <r>
      <rPr>
        <sz val="11"/>
        <color theme="1"/>
        <rFont val="FreeSans"/>
        <family val="2"/>
      </rPr>
      <t xml:space="preserve">של איזנקוט לא נמצאה ב</t>
    </r>
    <r>
      <rPr>
        <sz val="11"/>
        <color theme="1"/>
        <rFont val="Calibri"/>
        <family val="2"/>
        <charset val="1"/>
      </rPr>
      <t xml:space="preserve">-X (0).</t>
    </r>
  </si>
  <si>
    <t xml:space="preserve">מי</t>
  </si>
  <si>
    <t xml:space="preserve">שימוש</t>
  </si>
  <si>
    <t xml:space="preserve">פוסטים</t>
  </si>
  <si>
    <t xml:space="preserve">מקורי</t>
  </si>
  <si>
    <t xml:space="preserve">הדהוד הפוך ("ביבי, אתה ימין או פלסטין?")</t>
  </si>
  <si>
    <t xml:space="preserve">הדהוד הפוך ("בנימין זה פלסטין")</t>
  </si>
  <si>
    <t xml:space="preserve">סך הכול</t>
  </si>
  <si>
    <t xml:space="preserve">מתוכם הדהודים</t>
  </si>
  <si>
    <t xml:space="preserve">כל הפוסטים ב-X</t>
  </si>
  <si>
    <t xml:space="preserve">שיעור מכל הפוסטים ב-X</t>
  </si>
  <si>
    <r>
      <rPr>
        <sz val="11"/>
        <color theme="1"/>
        <rFont val="FreeSans"/>
        <family val="2"/>
      </rPr>
      <t xml:space="preserve">הסיסמה שנתניהו חזר עליה הכי הרבה</t>
    </r>
    <r>
      <rPr>
        <sz val="11"/>
        <color theme="1"/>
        <rFont val="Calibri"/>
        <family val="2"/>
        <charset val="1"/>
      </rPr>
      <t xml:space="preserve">: "</t>
    </r>
    <r>
      <rPr>
        <sz val="11"/>
        <color theme="1"/>
        <rFont val="FreeSans"/>
        <family val="2"/>
      </rPr>
      <t xml:space="preserve">להצביע מחל</t>
    </r>
    <r>
      <rPr>
        <sz val="11"/>
        <color theme="1"/>
        <rFont val="Calibri"/>
        <family val="2"/>
        <charset val="1"/>
      </rPr>
      <t xml:space="preserve">" – 14 </t>
    </r>
    <r>
      <rPr>
        <sz val="11"/>
        <color theme="1"/>
        <rFont val="FreeSans"/>
        <family val="2"/>
      </rPr>
      <t xml:space="preserve">פעמים </t>
    </r>
    <r>
      <rPr>
        <sz val="11"/>
        <color theme="1"/>
        <rFont val="Calibri"/>
        <family val="2"/>
        <charset val="1"/>
      </rPr>
      <t xml:space="preserve">(8%).</t>
    </r>
  </si>
  <si>
    <t xml:space="preserve">טקסט (מקוצר)</t>
  </si>
  <si>
    <t xml:space="preserve">מקורי: ראשית</t>
  </si>
  <si>
    <t xml:space="preserve">מקורי: משנית</t>
  </si>
  <si>
    <t xml:space="preserve">עיוור: ראשית</t>
  </si>
  <si>
    <t xml:space="preserve">עיוור: משנית</t>
  </si>
  <si>
    <t xml:space="preserve">התאמה ראשית</t>
  </si>
  <si>
    <t xml:space="preserve">חפיפה</t>
  </si>
  <si>
    <t xml:space="preserve">נגטיב מקורי</t>
  </si>
  <si>
    <t xml:space="preserve">נגטיב עיוור</t>
  </si>
  <si>
    <t xml:space="preserve">תוקן</t>
  </si>
  <si>
    <t xml:space="preserve">2026-09-19</t>
  </si>
  <si>
    <t xml:space="preserve">[ציטוט של אבו שחאדה: "בקשת הפסילה שמוביל נגדי בן גביר אבסורד"] סאמי אבו שחאדה, שב-8 באוקטובר כתב מאמר לעיתון הקטארי על מ</t>
  </si>
  <si>
    <t xml:space="preserve">נגטיב על הגוש היריב</t>
  </si>
  <si>
    <t xml:space="preserve">https://x.com/itamarbengvir/status/2101408309886824456</t>
  </si>
  <si>
    <t xml:space="preserve">2026-09-23</t>
  </si>
  <si>
    <t xml:space="preserve">נתניהו חייב לנצל את בימת האו"ם כדי להכריז על קטאר כמדינת אויב ולחשוף את פניה לעולם. קטאר מימנה את הטבח ואת הזרוע הצבאית </t>
  </si>
  <si>
    <t xml:space="preserve">תוכנית מהותית</t>
  </si>
  <si>
    <t xml:space="preserve">מדיניות חוץ</t>
  </si>
  <si>
    <t xml:space="preserve">https://x.com/naftalibennett/status/2102792739880411566</t>
  </si>
  <si>
    <t xml:space="preserve">2026-10-13</t>
  </si>
  <si>
    <t xml:space="preserve">ערב טוב רחובות. [תמונה]</t>
  </si>
  <si>
    <t xml:space="preserve">אחר</t>
  </si>
  <si>
    <t xml:space="preserve">כנס ושטח</t>
  </si>
  <si>
    <t xml:space="preserve">כן</t>
  </si>
  <si>
    <t xml:space="preserve">https://x.com/naftalibennett/status/2110073029111783846</t>
  </si>
  <si>
    <t xml:space="preserve">I want to congratulate my great friends President Dodik... and the SNSD for their decisive victory in the Republika Srps</t>
  </si>
  <si>
    <t xml:space="preserve">https://x.com/netanyahu/status/2108097585923682591</t>
  </si>
  <si>
    <t xml:space="preserve">עכשיו בכניסה לכנס "ביחד" בראש העין. כבר מתחילים.</t>
  </si>
  <si>
    <t xml:space="preserve">https://x.com/naftalibennett/status/2102803280497676302</t>
  </si>
  <si>
    <t xml:space="preserve">2026-10-16</t>
  </si>
  <si>
    <t xml:space="preserve">קניון שבעת הכוכבים, עכשיו. נלחמים על כל קול, להציל את ישראל! [וידאו]</t>
  </si>
  <si>
    <t xml:space="preserve">סיסמה וקריאה להצביע</t>
  </si>
  <si>
    <t xml:space="preserve">https://x.com/naftalibennett/status/2111048645332086890</t>
  </si>
  <si>
    <t xml:space="preserve">2026-09-18</t>
  </si>
  <si>
    <t xml:space="preserve">אצל ראש ממשלת טבח אוקטובר - אין חשבון נפש. [וידאו]</t>
  </si>
  <si>
    <t xml:space="preserve">https://x.com/AvigdorLiberman/status/2100868502273888722</t>
  </si>
  <si>
    <t xml:space="preserve">2026-10-05</t>
  </si>
  <si>
    <t xml:space="preserve">אם רק היו מקשיבים לי… וישראל הייתה משנה את הקונספציה מול האויבים שלנו לפני ה-7.10. [וידאו]</t>
  </si>
  <si>
    <t xml:space="preserve">הישגים ותדמית</t>
  </si>
  <si>
    <t xml:space="preserve">טקס וזיכרון</t>
  </si>
  <si>
    <t xml:space="preserve">נגטיב מתוך הגוש</t>
  </si>
  <si>
    <t xml:space="preserve">https://x.com/itamarbengvir/status/2107114493230919819</t>
  </si>
  <si>
    <t xml:space="preserve">2026-10-03</t>
  </si>
  <si>
    <t xml:space="preserve">שבוע טוב [וידאו]</t>
  </si>
  <si>
    <t xml:space="preserve">ברכות וחגים</t>
  </si>
  <si>
    <t xml:space="preserve">https://x.com/netanyahu/status/2106420132675473441</t>
  </si>
  <si>
    <t xml:space="preserve">כשנתניהו מדבר, העולם מקשיב [וידאו]</t>
  </si>
  <si>
    <t xml:space="preserve">https://x.com/netanyahu/status/2105651409836544297</t>
  </si>
  <si>
    <t xml:space="preserve">גנב מעיד על גנב [וידאו]</t>
  </si>
  <si>
    <t xml:space="preserve">https://x.com/itamarbengvir/status/2102705736971157711</t>
  </si>
  <si>
    <t xml:space="preserve">2026-10-14</t>
  </si>
  <si>
    <t xml:space="preserve">בסדר [וידאו]</t>
  </si>
  <si>
    <t xml:space="preserve">https://x.com/netanyahu/status/2110323292779520512</t>
  </si>
  <si>
    <t xml:space="preserve">2026-09-21</t>
  </si>
  <si>
    <t xml:space="preserve">הפיגוע בערב כיפור בבנימין הוא המקרה הראשון שעומד בקריטריונים של חוק עונש מוות למחבלים שהעברנו. עוצמה יהודית דורשת להפעיל</t>
  </si>
  <si>
    <t xml:space="preserve">תגובה לאירוע</t>
  </si>
  <si>
    <t xml:space="preserve">https://x.com/itamarbengvir/status/2102111449518571575</t>
  </si>
  <si>
    <t xml:space="preserve">2026-10-12</t>
  </si>
  <si>
    <t xml:space="preserve">לא מהמרים על ממשלת שמאל. הולכים על בטוח - מצביעים הציונות הדתית. [וידאו]</t>
  </si>
  <si>
    <t xml:space="preserve">https://x.com/bezalelsm/status/2109564560961061160</t>
  </si>
  <si>
    <t xml:space="preserve">תגובת הציונות הדתית להחלטת בג"ץ: ההחלטה להפוך את החלטת ועדת הבחירות ולאסור את השימוש באלקטור נועדה לפגוע ביכולת מפלגות ה</t>
  </si>
  <si>
    <t xml:space="preserve">תקיפת מוסדות/תקשורת</t>
  </si>
  <si>
    <t xml:space="preserve">https://x.com/bezalelsm/status/2100614032323445085</t>
  </si>
  <si>
    <t xml:space="preserve">להוציא את הדת מהמרחב הציבורי = למגר את הכפייה הדתית. מדרכות ואוטובוסים לא יחולקו לפי מגדר. עסקים יוכלו לפתוח בשבת ותפעל </t>
  </si>
  <si>
    <t xml:space="preserve">https://x.com/YairGolan1/status/2110976847248797821</t>
  </si>
  <si>
    <t xml:space="preserve">2026-09-29</t>
  </si>
  <si>
    <t xml:space="preserve">בואו להכין תמונת פרופיל משלכם עם פתק אמת &gt;&gt;&gt; [קישור לאתר המפלגה]</t>
  </si>
  <si>
    <t xml:space="preserve">https://x.com/YairGolan1/status/2104911461898469503</t>
  </si>
  <si>
    <t xml:space="preserve">2026-10-11</t>
  </si>
  <si>
    <t xml:space="preserve">תראו את עיתון "הארץ". הם לא מסוגלים לסבול את המדיניות שאני מוביל בבתי הכלא הביטחוניים. פרסמו כתבת מגזין נגדי שמתארת בכאב</t>
  </si>
  <si>
    <t xml:space="preserve">https://x.com/itamarbengvir/status/2109322853136863654</t>
  </si>
  <si>
    <t xml:space="preserve">וינטר זה בנט 2 [וידאו]</t>
  </si>
  <si>
    <t xml:space="preserve">https://x.com/netanyahu/status/2109356727170994229</t>
  </si>
  <si>
    <t xml:space="preserve">ברוכים הבאים הביתה!!! [אחרי חטיפת המטוס שנמנעה]</t>
  </si>
  <si>
    <t xml:space="preserve">https://x.com/bezalelsm/status/2105323150015651888</t>
  </si>
  <si>
    <t xml:space="preserve">אחמד טיבי חושף הערב את התוכנית של איזנקוט! איזנקוט יקים ממשלת שמאל עם יאיר גולן, ליברמן והמפלגות הערביות. [וידאו]</t>
  </si>
  <si>
    <t xml:space="preserve">הדהוד התבטאות</t>
  </si>
  <si>
    <t xml:space="preserve">https://x.com/netanyahu/status/2101364769982673144</t>
  </si>
  <si>
    <t xml:space="preserve">2026-09-16</t>
  </si>
  <si>
    <t xml:space="preserve">לנו אין מה להסתיר. @netanyahu, קח דוגמה. ככה עושים את זה. מה עם הפרוטוקולים המלאים? אנחנו מחכים.</t>
  </si>
  <si>
    <t xml:space="preserve">https://x.com/gadi_eisenkot/status/2100186764895801729</t>
  </si>
  <si>
    <t xml:space="preserve">ביבי, זה לא AI [וידאו]</t>
  </si>
  <si>
    <t xml:space="preserve">https://x.com/AvigdorLiberman/status/2110104011290415250</t>
  </si>
  <si>
    <t xml:space="preserve">2026-09-24</t>
  </si>
  <si>
    <t xml:space="preserve">אנחנו הולכים לנצח - אין לנו ברירה אחרת [וידאו, ביום נאום האו"ם]</t>
  </si>
  <si>
    <t xml:space="preserve">https://x.com/netanyahu/status/2103220574176612539</t>
  </si>
  <si>
    <t xml:space="preserve">יצחק עמית צוחק עלינו כל הדרך לקלפי. [על נשיא העליון]</t>
  </si>
  <si>
    <t xml:space="preserve">https://x.com/bezalelsm/status/2105759014558847161</t>
  </si>
  <si>
    <t xml:space="preserve">אני גאה בנבחרת שלי. צפו בדבריי הערב ב"פגוש את העיתונות" &gt;&gt;&gt;</t>
  </si>
  <si>
    <t xml:space="preserve">הופעה בתקשורת</t>
  </si>
  <si>
    <t xml:space="preserve">https://x.com/YairGolan1/status/2106462252614439080</t>
  </si>
  <si>
    <t xml:space="preserve">על כל שקר של נתניהו, יש אמת של ישר! על כל ספין של הליכוד יש אמת פשוטה: אין לנתניהו ממשלה. נקודה.</t>
  </si>
  <si>
    <t xml:space="preserve">https://x.com/gadi_eisenkot/status/2100244429206433886</t>
  </si>
  <si>
    <t xml:space="preserve">אחרי שננצח ב-27.10, נעביר חוק גיוס לכולם: יהודים, מוסלמים, נוצרים, דרוזים וצ'רקסים - בני 18, כולם מתגייסים!</t>
  </si>
  <si>
    <t xml:space="preserve">https://x.com/AvigdorLiberman/status/2111042652435362021</t>
  </si>
  <si>
    <t xml:space="preserve">על זה הבחירות - משרתים או משתמטים! מצטרפים למהפכת המשרתים</t>
  </si>
  <si>
    <t xml:space="preserve">https://x.com/naftalibennett/status/2109690381558260133</t>
  </si>
  <si>
    <t xml:space="preserve">כשנתניהו החליט להכניס מזוודות כסף קטארי לחמאס, התפטרתי מתפקידי כשר הביטחון והזהרתי שהמדיניות תוביל לאסון. גם אמ"ן ושב"כ </t>
  </si>
  <si>
    <t xml:space="preserve">https://x.com/AvigdorLiberman/status/2100841445682774262</t>
  </si>
  <si>
    <t xml:space="preserve">דברי ההסתה הפרועה של מזכ"ל האו"ם מהווים רוח גבית לטרור ומתירים את דמם של חצי מיליון יהודים ביו"ש. מי שעומד בראש הארגון ש</t>
  </si>
  <si>
    <t xml:space="preserve">https://x.com/bezalelsm/status/2102446241342800376</t>
  </si>
  <si>
    <t xml:space="preserve">13 שנה בלעדיו. הדליקו נר לעילוי נשמתו. זכותו תגן עלינו ועל כל ישראל, אמן. [הרב עובדיה יוסף]</t>
  </si>
  <si>
    <t xml:space="preserve">https://x.com/ariyederi/status/2110309373721346268</t>
  </si>
  <si>
    <t xml:space="preserve">נפגשתי היום עם משפחתה של היימנוט קסאו, שנעדרת 935 ימים. הצטרפה חברת רשימת ישר! יפה טבג'ה. ביקשנו להסתכל להם בעיניים ולהק</t>
  </si>
  <si>
    <t xml:space="preserve">הצטרפויות ותמיכות</t>
  </si>
  <si>
    <t xml:space="preserve">https://x.com/gadi_eisenkot/status/2100632592286449914</t>
  </si>
  <si>
    <t xml:space="preserve">2026-09-28</t>
  </si>
  <si>
    <t xml:space="preserve">המשילות במדינת ישראל בקריסה. אתמול רימון במעלות תרשיחא, היום פיצוץ בחולון, ירי ברהט, טיל לאו לעבר בית בג'לג'וליה. העבריי</t>
  </si>
  <si>
    <t xml:space="preserve">ביטחון ומדיניות</t>
  </si>
  <si>
    <t xml:space="preserve">https://x.com/AvigdorLiberman/status/2104524362791424135</t>
  </si>
  <si>
    <t xml:space="preserve">אסור שקמפיין השמאל נגד הציונות הדתית יעבוד עלינו [וידאו]</t>
  </si>
  <si>
    <t xml:space="preserve">https://x.com/bezalelsm/status/2110319674428989644</t>
  </si>
  <si>
    <t xml:space="preserve">2026-10-15</t>
  </si>
  <si>
    <t xml:space="preserve">ד"ר אבישי בן חיים צודק. תודה לך אהובתי שרה [שיתוף]</t>
  </si>
  <si>
    <t xml:space="preserve">https://x.com/netanyahu/status/2110751400905101395</t>
  </si>
  <si>
    <t xml:space="preserve">כי טוב השם לעולם חסדו. נס סוכות תשפ"ז [אחרי אירוע המטוס]</t>
  </si>
  <si>
    <t xml:space="preserve">https://x.com/ariyederi/status/2105217749592998238</t>
  </si>
  <si>
    <t xml:space="preserve">יאיר, בכוונה התעלמת מיו"ר האופוזיציה איזנקוט? [וידאו]</t>
  </si>
  <si>
    <t xml:space="preserve">https://x.com/itamarbengvir/status/2102795119267069953</t>
  </si>
  <si>
    <t xml:space="preserve">התרעה אסטרטגית לאור החלטת בג"ץ להחזרת ערבים לקיני הטרור בג'נין וטול כרם: שופטי בג"ץ עמית, שטיין וכבוב מסכנים את ביטחון י</t>
  </si>
  <si>
    <t xml:space="preserve">https://x.com/bezalelsm/status/2109525984265310512</t>
  </si>
  <si>
    <t xml:space="preserve">לא תשמעו מילה בתקשורת על ההישגים שלנו [וידאו]</t>
  </si>
  <si>
    <t xml:space="preserve">https://x.com/netanyahu/status/2104977579320938842</t>
  </si>
  <si>
    <t xml:space="preserve">פוסטים במדגם</t>
  </si>
  <si>
    <t xml:space="preserve">הסכמה על הקטגוריה הראשית</t>
  </si>
  <si>
    <t xml:space="preserve">חפיפה בראשית או במשנית</t>
  </si>
  <si>
    <t xml:space="preserve">הסכמה על יש נגטיב או אין</t>
  </si>
  <si>
    <t xml:space="preserve">סיווגים שתוקנו</t>
  </si>
  <si>
    <r>
      <rPr>
        <sz val="11"/>
        <color theme="1"/>
        <rFont val="FreeSans"/>
        <family val="2"/>
      </rPr>
      <t xml:space="preserve">בדיקה קודמת </t>
    </r>
    <r>
      <rPr>
        <sz val="11"/>
        <color theme="1"/>
        <rFont val="Calibri"/>
        <family val="2"/>
        <charset val="1"/>
      </rPr>
      <t xml:space="preserve">(76 </t>
    </r>
    <r>
      <rPr>
        <sz val="11"/>
        <color theme="1"/>
        <rFont val="FreeSans"/>
        <family val="2"/>
      </rPr>
      <t xml:space="preserve">פוסטים</t>
    </r>
    <r>
      <rPr>
        <sz val="11"/>
        <color theme="1"/>
        <rFont val="Calibri"/>
        <family val="2"/>
        <charset val="1"/>
      </rPr>
      <t xml:space="preserve">): 80% </t>
    </r>
    <r>
      <rPr>
        <sz val="11"/>
        <color theme="1"/>
        <rFont val="FreeSans"/>
        <family val="2"/>
      </rPr>
      <t xml:space="preserve">על הקטגוריה הראשית</t>
    </r>
    <r>
      <rPr>
        <sz val="11"/>
        <color theme="1"/>
        <rFont val="Calibri"/>
        <family val="2"/>
        <charset val="1"/>
      </rPr>
      <t xml:space="preserve">, 91% </t>
    </r>
    <r>
      <rPr>
        <sz val="11"/>
        <color theme="1"/>
        <rFont val="FreeSans"/>
        <family val="2"/>
      </rPr>
      <t xml:space="preserve">על הנגטיב</t>
    </r>
    <r>
      <rPr>
        <sz val="11"/>
        <color theme="1"/>
        <rFont val="Calibri"/>
        <family val="2"/>
        <charset val="1"/>
      </rPr>
      <t xml:space="preserve">, 9 </t>
    </r>
    <r>
      <rPr>
        <sz val="11"/>
        <color theme="1"/>
        <rFont val="FreeSans"/>
        <family val="2"/>
      </rPr>
      <t xml:space="preserve">תיקונים</t>
    </r>
    <r>
      <rPr>
        <sz val="11"/>
        <color theme="1"/>
        <rFont val="Calibri"/>
        <family val="2"/>
        <charset val="1"/>
      </rPr>
      <t xml:space="preserve">. </t>
    </r>
    <r>
      <rPr>
        <sz val="11"/>
        <color theme="1"/>
        <rFont val="FreeSans"/>
        <family val="2"/>
      </rPr>
      <t xml:space="preserve">בשתי הבדיקות כל הפוסטים קיימים וכל התאריכים תאמו</t>
    </r>
    <r>
      <rPr>
        <sz val="11"/>
        <color theme="1"/>
        <rFont val="Calibri"/>
        <family val="2"/>
        <charset val="1"/>
      </rPr>
      <t xml:space="preserve">.</t>
    </r>
  </si>
  <si>
    <t xml:space="preserve">מדד</t>
  </si>
  <si>
    <t xml:space="preserve">כל הרשתות</t>
  </si>
  <si>
    <t xml:space="preserve">X בלבד</t>
  </si>
  <si>
    <t xml:space="preserve">הפרש</t>
  </si>
  <si>
    <t xml:space="preserve">שיעור הנגטיב מכלל הפוסטים</t>
  </si>
  <si>
    <t xml:space="preserve">ליברמן – נגטיב</t>
  </si>
  <si>
    <t xml:space="preserve">איזנקוט – נגטיב</t>
  </si>
  <si>
    <t xml:space="preserve">גולן – נגטיב</t>
  </si>
  <si>
    <t xml:space="preserve">בנט – נגטיב</t>
  </si>
  <si>
    <t xml:space="preserve">נתניהו – נגטיב</t>
  </si>
  <si>
    <t xml:space="preserve">בן גביר – נגטיב</t>
  </si>
  <si>
    <t xml:space="preserve">סמוטריץ' – נגטיב</t>
  </si>
  <si>
    <t xml:space="preserve">דרעי – נגטיב</t>
  </si>
  <si>
    <t xml:space="preserve">תוכניות מהותיות</t>
  </si>
  <si>
    <t xml:space="preserve">פוסטי נגטיב על נתניהו</t>
  </si>
  <si>
    <t xml:space="preserve">פוסטי נגטיב על המטרה השנייה (איזנקוט)</t>
  </si>
  <si>
    <t xml:space="preserve">פוסטים מסווגים</t>
  </si>
  <si>
    <r>
      <rPr>
        <sz val="11"/>
        <color theme="1"/>
        <rFont val="FreeSans"/>
        <family val="2"/>
      </rPr>
      <t xml:space="preserve">נתניהו מול המטרה השנייה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פי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</si>
  <si>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FreeSans"/>
        <family val="2"/>
      </rPr>
      <t xml:space="preserve">מסקנה</t>
    </r>
    <r>
      <rPr>
        <sz val="11"/>
        <color theme="1"/>
        <rFont val="Calibri"/>
        <family val="2"/>
        <charset val="1"/>
      </rPr>
      <t xml:space="preserve">: </t>
    </r>
    <r>
      <rPr>
        <sz val="11"/>
        <color theme="1"/>
        <rFont val="FreeSans"/>
        <family val="2"/>
      </rPr>
      <t xml:space="preserve">ליברמן</t>
    </r>
    <r>
      <rPr>
        <sz val="11"/>
        <color theme="1"/>
        <rFont val="Calibri"/>
        <family val="2"/>
        <charset val="1"/>
      </rPr>
      <t xml:space="preserve">, </t>
    </r>
    <r>
      <rPr>
        <sz val="11"/>
        <color theme="1"/>
        <rFont val="FreeSans"/>
        <family val="2"/>
      </rPr>
      <t xml:space="preserve">איזנקוט וגולן בראש דירוג הנגטיב בשתי המדידות</t>
    </r>
    <r>
      <rPr>
        <sz val="11"/>
        <color theme="1"/>
        <rFont val="Calibri"/>
        <family val="2"/>
        <charset val="1"/>
      </rPr>
      <t xml:space="preserve">; </t>
    </r>
    <r>
      <rPr>
        <sz val="11"/>
        <color theme="1"/>
        <rFont val="FreeSans"/>
        <family val="2"/>
      </rPr>
      <t xml:space="preserve">נתניהו המטרה המובילה בפער</t>
    </r>
    <r>
      <rPr>
        <sz val="11"/>
        <color theme="1"/>
        <rFont val="Calibri"/>
        <family val="2"/>
        <charset val="1"/>
      </rPr>
      <t xml:space="preserve">; </t>
    </r>
    <r>
      <rPr>
        <sz val="11"/>
        <color theme="1"/>
        <rFont val="FreeSans"/>
        <family val="2"/>
      </rPr>
      <t xml:space="preserve">תוכניות מהותיות מתחת ל</t>
    </r>
    <r>
      <rPr>
        <sz val="11"/>
        <color theme="1"/>
        <rFont val="Calibri"/>
        <family val="2"/>
        <charset val="1"/>
      </rPr>
      <t xml:space="preserve">-10%. </t>
    </r>
    <r>
      <rPr>
        <sz val="11"/>
        <color theme="1"/>
        <rFont val="FreeSans"/>
        <family val="2"/>
      </rPr>
      <t xml:space="preserve">הנגטיב של וינטר מתוך הגוש </t>
    </r>
    <r>
      <rPr>
        <sz val="11"/>
        <color theme="1"/>
        <rFont val="Calibri"/>
        <family val="2"/>
        <charset val="1"/>
      </rPr>
      <t xml:space="preserve">(18) </t>
    </r>
    <r>
      <rPr>
        <sz val="11"/>
        <color theme="1"/>
        <rFont val="FreeSans"/>
        <family val="2"/>
      </rPr>
      <t xml:space="preserve">נמדד באינסטגרם – ב</t>
    </r>
    <r>
      <rPr>
        <sz val="11"/>
        <color theme="1"/>
        <rFont val="Calibri"/>
        <family val="2"/>
        <charset val="1"/>
      </rPr>
      <t xml:space="preserve">-X </t>
    </r>
    <r>
      <rPr>
        <sz val="11"/>
        <color theme="1"/>
        <rFont val="FreeSans"/>
        <family val="2"/>
      </rPr>
      <t xml:space="preserve">הוא כמעט לא פעיל</t>
    </r>
    <r>
      <rPr>
        <sz val="11"/>
        <color theme="1"/>
        <rFont val="Calibri"/>
        <family val="2"/>
        <charset val="1"/>
      </rPr>
      <t xml:space="preserve">.</t>
    </r>
  </si>
  <si>
    <r>
      <rPr>
        <sz val="11"/>
        <color theme="1"/>
        <rFont val="FreeSans"/>
        <family val="2"/>
      </rPr>
      <t xml:space="preserve">מקור</t>
    </r>
    <r>
      <rPr>
        <sz val="11"/>
        <color theme="1"/>
        <rFont val="Calibri"/>
        <family val="2"/>
        <charset val="1"/>
      </rPr>
      <t xml:space="preserve">: posts.json </t>
    </r>
    <r>
      <rPr>
        <sz val="11"/>
        <color theme="1"/>
        <rFont val="FreeSans"/>
        <family val="2"/>
      </rPr>
      <t xml:space="preserve">של הבדיקה</t>
    </r>
    <r>
      <rPr>
        <sz val="11"/>
        <color theme="1"/>
        <rFont val="Calibri"/>
        <family val="2"/>
        <charset val="1"/>
      </rPr>
      <t xml:space="preserve">, </t>
    </r>
    <r>
      <rPr>
        <sz val="11"/>
        <color theme="1"/>
        <rFont val="FreeSans"/>
        <family val="2"/>
      </rPr>
      <t xml:space="preserve">אחרי התיקונים של </t>
    </r>
    <r>
      <rPr>
        <sz val="11"/>
        <color theme="1"/>
        <rFont val="Calibri"/>
        <family val="2"/>
        <charset val="1"/>
      </rPr>
      <t xml:space="preserve">18.10. </t>
    </r>
    <r>
      <rPr>
        <sz val="11"/>
        <color theme="1"/>
        <rFont val="FreeSans"/>
        <family val="2"/>
      </rPr>
      <t xml:space="preserve">ב</t>
    </r>
    <r>
      <rPr>
        <sz val="11"/>
        <color theme="1"/>
        <rFont val="Calibri"/>
        <family val="2"/>
        <charset val="1"/>
      </rPr>
      <t xml:space="preserve">-X </t>
    </r>
    <r>
      <rPr>
        <sz val="11"/>
        <color theme="1"/>
        <rFont val="FreeSans"/>
        <family val="2"/>
      </rPr>
      <t xml:space="preserve">חושבו רק מועמדים עם </t>
    </r>
    <r>
      <rPr>
        <sz val="11"/>
        <color theme="1"/>
        <rFont val="Calibri"/>
        <family val="2"/>
        <charset val="1"/>
      </rPr>
      <t xml:space="preserve">10 </t>
    </r>
    <r>
      <rPr>
        <sz val="11"/>
        <color theme="1"/>
        <rFont val="FreeSans"/>
        <family val="2"/>
      </rPr>
      <t xml:space="preserve">פוסטים לפחות</t>
    </r>
    <r>
      <rPr>
        <sz val="11"/>
        <color theme="1"/>
        <rFont val="Calibri"/>
        <family val="2"/>
        <charset val="1"/>
      </rPr>
      <t xml:space="preserve">.</t>
    </r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</si>
</sst>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%"/>
    <numFmt numFmtId="167" formatCode="0.0%"/>
    <numFmt numFmtId="168" formatCode="General"/>
    <numFmt numFmtId="169" formatCode="\+0%;\-0%;0%"/>
    <numFmt numFmtId="170" formatCode="\+#,##0;\-#,##0"/>
    <numFmt numFmtId="171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theme="1"/>
      <name val="FreeSans"/>
      <family val="2"/>
    </font>
    <font>
      <b val="true"/>
      <sz val="11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4213D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1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1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/>
    </row>
    <row r="13" customFormat="false" ht="15" hidden="false" customHeight="false" outlineLevel="0" collapsed="false">
      <c r="A13" s="1" t="s">
        <v>9</v>
      </c>
    </row>
    <row r="14" customFormat="false" ht="15" hidden="false" customHeight="false" outlineLevel="0" collapsed="false">
      <c r="A14" s="2" t="s">
        <v>10</v>
      </c>
    </row>
    <row r="15" customFormat="false" ht="26.8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8"/>
    <col collapsed="false" customWidth="true" hidden="false" outlineLevel="0" max="3" min="3" style="0" width="11"/>
    <col collapsed="false" customWidth="true" hidden="false" outlineLevel="0" max="4" min="4" style="0" width="55"/>
    <col collapsed="false" customWidth="true" hidden="false" outlineLevel="0" max="5" min="5" style="0" width="11"/>
    <col collapsed="false" customWidth="true" hidden="false" outlineLevel="0" max="7" min="6" style="0" width="10"/>
    <col collapsed="false" customWidth="true" hidden="false" outlineLevel="0" max="9" min="8" style="0" width="13"/>
    <col collapsed="false" customWidth="true" hidden="false" outlineLevel="0" max="10" min="10" style="0" width="45"/>
  </cols>
  <sheetData>
    <row r="1" customFormat="false" ht="15" hidden="false" customHeight="false" outlineLevel="0" collapsed="false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G1" s="3" t="s">
        <v>20</v>
      </c>
      <c r="H1" s="3" t="s">
        <v>21</v>
      </c>
      <c r="I1" s="3" t="s">
        <v>22</v>
      </c>
      <c r="J1" s="3" t="s">
        <v>23</v>
      </c>
    </row>
    <row r="2" customFormat="false" ht="26.85" hidden="false" customHeight="false" outlineLevel="0" collapsed="false">
      <c r="A2" s="4" t="s">
        <v>24</v>
      </c>
      <c r="B2" s="4" t="s">
        <v>25</v>
      </c>
      <c r="C2" s="4" t="s">
        <v>26</v>
      </c>
      <c r="D2" s="4" t="s">
        <v>27</v>
      </c>
      <c r="E2" s="5" t="n">
        <v>411369</v>
      </c>
      <c r="F2" s="5" t="n">
        <v>83342</v>
      </c>
      <c r="G2" s="5" t="n">
        <v>8037</v>
      </c>
      <c r="H2" s="6" t="n">
        <f aca="false">IF(COUNT(E2:G2)=0,"",SUM(E2:G2))</f>
        <v>502748</v>
      </c>
      <c r="I2" s="5" t="n">
        <v>13973459</v>
      </c>
      <c r="J2" s="4" t="s">
        <v>28</v>
      </c>
    </row>
    <row r="3" customFormat="false" ht="26.85" hidden="false" customHeight="false" outlineLevel="0" collapsed="false">
      <c r="A3" s="4" t="s">
        <v>29</v>
      </c>
      <c r="B3" s="4" t="s">
        <v>25</v>
      </c>
      <c r="C3" s="4" t="s">
        <v>26</v>
      </c>
      <c r="D3" s="4" t="s">
        <v>30</v>
      </c>
      <c r="E3" s="5" t="n">
        <v>20348</v>
      </c>
      <c r="F3" s="5" t="n">
        <v>1955</v>
      </c>
      <c r="G3" s="5" t="n">
        <v>581</v>
      </c>
      <c r="H3" s="6" t="n">
        <f aca="false">IF(COUNT(E3:G3)=0,"",SUM(E3:G3))</f>
        <v>22884</v>
      </c>
      <c r="I3" s="5" t="n">
        <v>414817</v>
      </c>
      <c r="J3" s="4" t="s">
        <v>31</v>
      </c>
    </row>
    <row r="4" customFormat="false" ht="26.85" hidden="false" customHeight="false" outlineLevel="0" collapsed="false">
      <c r="A4" s="4" t="s">
        <v>32</v>
      </c>
      <c r="B4" s="4" t="s">
        <v>25</v>
      </c>
      <c r="C4" s="4" t="s">
        <v>33</v>
      </c>
      <c r="D4" s="4" t="s">
        <v>34</v>
      </c>
      <c r="E4" s="5" t="n">
        <v>7381</v>
      </c>
      <c r="F4" s="5" t="n">
        <v>594</v>
      </c>
      <c r="G4" s="5" t="n">
        <v>322</v>
      </c>
      <c r="H4" s="6" t="n">
        <f aca="false">IF(COUNT(E4:G4)=0,"",SUM(E4:G4))</f>
        <v>8297</v>
      </c>
      <c r="I4" s="5" t="n">
        <v>188938</v>
      </c>
      <c r="J4" s="4" t="s">
        <v>35</v>
      </c>
    </row>
    <row r="5" customFormat="false" ht="26.85" hidden="false" customHeight="false" outlineLevel="0" collapsed="false">
      <c r="A5" s="4" t="s">
        <v>36</v>
      </c>
      <c r="B5" s="4" t="s">
        <v>25</v>
      </c>
      <c r="C5" s="4" t="s">
        <v>26</v>
      </c>
      <c r="D5" s="4" t="s">
        <v>37</v>
      </c>
      <c r="E5" s="5" t="n">
        <v>4451</v>
      </c>
      <c r="F5" s="5" t="n">
        <v>2053</v>
      </c>
      <c r="G5" s="5" t="n">
        <v>621</v>
      </c>
      <c r="H5" s="6" t="n">
        <f aca="false">IF(COUNT(E5:G5)=0,"",SUM(E5:G5))</f>
        <v>7125</v>
      </c>
      <c r="I5" s="5" t="n">
        <v>7634180</v>
      </c>
      <c r="J5" s="4" t="s">
        <v>38</v>
      </c>
    </row>
    <row r="6" customFormat="false" ht="26.85" hidden="false" customHeight="false" outlineLevel="0" collapsed="false">
      <c r="A6" s="4" t="s">
        <v>39</v>
      </c>
      <c r="B6" s="4" t="s">
        <v>25</v>
      </c>
      <c r="C6" s="4" t="s">
        <v>40</v>
      </c>
      <c r="D6" s="4" t="s">
        <v>41</v>
      </c>
      <c r="E6" s="5" t="n">
        <v>5508</v>
      </c>
      <c r="F6" s="5" t="n">
        <v>659</v>
      </c>
      <c r="G6" s="5" t="n">
        <v>236</v>
      </c>
      <c r="H6" s="6" t="n">
        <f aca="false">IF(COUNT(E6:G6)=0,"",SUM(E6:G6))</f>
        <v>6403</v>
      </c>
      <c r="I6" s="5" t="n">
        <v>117156</v>
      </c>
      <c r="J6" s="4" t="s">
        <v>42</v>
      </c>
    </row>
    <row r="7" customFormat="false" ht="26.85" hidden="false" customHeight="false" outlineLevel="0" collapsed="false">
      <c r="A7" s="4" t="s">
        <v>43</v>
      </c>
      <c r="B7" s="4" t="s">
        <v>25</v>
      </c>
      <c r="C7" s="4" t="s">
        <v>26</v>
      </c>
      <c r="D7" s="4" t="s">
        <v>44</v>
      </c>
      <c r="E7" s="5" t="n">
        <v>3633</v>
      </c>
      <c r="F7" s="5" t="n">
        <v>384</v>
      </c>
      <c r="G7" s="5" t="n">
        <v>534</v>
      </c>
      <c r="H7" s="6" t="n">
        <f aca="false">IF(COUNT(E7:G7)=0,"",SUM(E7:G7))</f>
        <v>4551</v>
      </c>
      <c r="I7" s="5" t="n">
        <v>250532</v>
      </c>
      <c r="J7" s="4" t="s">
        <v>45</v>
      </c>
    </row>
    <row r="8" customFormat="false" ht="26.85" hidden="false" customHeight="false" outlineLevel="0" collapsed="false">
      <c r="A8" s="4" t="s">
        <v>46</v>
      </c>
      <c r="B8" s="4" t="s">
        <v>25</v>
      </c>
      <c r="C8" s="4" t="s">
        <v>47</v>
      </c>
      <c r="D8" s="4" t="s">
        <v>48</v>
      </c>
      <c r="E8" s="5" t="n">
        <v>3157</v>
      </c>
      <c r="F8" s="5" t="n">
        <v>352</v>
      </c>
      <c r="G8" s="5" t="n">
        <v>210</v>
      </c>
      <c r="H8" s="6" t="n">
        <f aca="false">IF(COUNT(E8:G8)=0,"",SUM(E8:G8))</f>
        <v>3719</v>
      </c>
      <c r="I8" s="5" t="n">
        <v>41805</v>
      </c>
      <c r="J8" s="4" t="s">
        <v>49</v>
      </c>
    </row>
    <row r="9" customFormat="false" ht="26.85" hidden="false" customHeight="false" outlineLevel="0" collapsed="false">
      <c r="A9" s="4" t="s">
        <v>50</v>
      </c>
      <c r="B9" s="4" t="s">
        <v>25</v>
      </c>
      <c r="C9" s="4" t="s">
        <v>51</v>
      </c>
      <c r="D9" s="4" t="s">
        <v>52</v>
      </c>
      <c r="E9" s="5" t="n">
        <v>1593</v>
      </c>
      <c r="F9" s="5" t="n">
        <v>265</v>
      </c>
      <c r="G9" s="5" t="n">
        <v>495</v>
      </c>
      <c r="H9" s="6" t="n">
        <f aca="false">IF(COUNT(E9:G9)=0,"",SUM(E9:G9))</f>
        <v>2353</v>
      </c>
      <c r="I9" s="5" t="n">
        <v>441917</v>
      </c>
      <c r="J9" s="4" t="s">
        <v>53</v>
      </c>
    </row>
    <row r="10" customFormat="false" ht="26.85" hidden="false" customHeight="false" outlineLevel="0" collapsed="false">
      <c r="A10" s="4" t="s">
        <v>54</v>
      </c>
      <c r="B10" s="4" t="s">
        <v>25</v>
      </c>
      <c r="C10" s="4" t="s">
        <v>55</v>
      </c>
      <c r="D10" s="4" t="s">
        <v>56</v>
      </c>
      <c r="E10" s="5" t="n">
        <v>387</v>
      </c>
      <c r="F10" s="5" t="n">
        <v>55</v>
      </c>
      <c r="G10" s="5" t="n">
        <v>264</v>
      </c>
      <c r="H10" s="6" t="n">
        <f aca="false">IF(COUNT(E10:G10)=0,"",SUM(E10:G10))</f>
        <v>706</v>
      </c>
      <c r="I10" s="5" t="n">
        <v>37965</v>
      </c>
      <c r="J10" s="4" t="s">
        <v>57</v>
      </c>
    </row>
    <row r="11" customFormat="false" ht="26.85" hidden="false" customHeight="false" outlineLevel="0" collapsed="false">
      <c r="A11" s="4" t="s">
        <v>58</v>
      </c>
      <c r="B11" s="4" t="s">
        <v>25</v>
      </c>
      <c r="C11" s="4" t="s">
        <v>47</v>
      </c>
      <c r="D11" s="4" t="s">
        <v>59</v>
      </c>
      <c r="E11" s="5" t="n">
        <v>96</v>
      </c>
      <c r="F11" s="5" t="n">
        <v>12</v>
      </c>
      <c r="G11" s="5" t="n">
        <v>31</v>
      </c>
      <c r="H11" s="6" t="n">
        <f aca="false">IF(COUNT(E11:G11)=0,"",SUM(E11:G11))</f>
        <v>139</v>
      </c>
      <c r="I11" s="5" t="n">
        <v>5329</v>
      </c>
      <c r="J11" s="4" t="s">
        <v>60</v>
      </c>
    </row>
    <row r="12" customFormat="false" ht="26.85" hidden="false" customHeight="false" outlineLevel="0" collapsed="false">
      <c r="A12" s="4" t="s">
        <v>61</v>
      </c>
      <c r="B12" s="4" t="s">
        <v>25</v>
      </c>
      <c r="C12" s="4" t="s">
        <v>62</v>
      </c>
      <c r="D12" s="4" t="s">
        <v>63</v>
      </c>
      <c r="E12" s="5" t="n">
        <v>97</v>
      </c>
      <c r="F12" s="5" t="n">
        <v>14</v>
      </c>
      <c r="G12" s="5" t="n">
        <v>13</v>
      </c>
      <c r="H12" s="6" t="n">
        <f aca="false">IF(COUNT(E12:G12)=0,"",SUM(E12:G12))</f>
        <v>124</v>
      </c>
      <c r="I12" s="5" t="n">
        <v>9879</v>
      </c>
      <c r="J12" s="4" t="s">
        <v>64</v>
      </c>
    </row>
    <row r="13" customFormat="false" ht="26.85" hidden="false" customHeight="false" outlineLevel="0" collapsed="false">
      <c r="A13" s="4" t="s">
        <v>65</v>
      </c>
      <c r="B13" s="4" t="s">
        <v>25</v>
      </c>
      <c r="C13" s="4" t="s">
        <v>55</v>
      </c>
      <c r="D13" s="4" t="s">
        <v>66</v>
      </c>
      <c r="E13" s="5" t="n">
        <v>70</v>
      </c>
      <c r="F13" s="5" t="n">
        <v>20</v>
      </c>
      <c r="G13" s="5" t="n">
        <v>8</v>
      </c>
      <c r="H13" s="6" t="n">
        <f aca="false">IF(COUNT(E13:G13)=0,"",SUM(E13:G13))</f>
        <v>98</v>
      </c>
      <c r="I13" s="5" t="n">
        <v>1225</v>
      </c>
      <c r="J13" s="4" t="s">
        <v>67</v>
      </c>
    </row>
    <row r="14" customFormat="false" ht="15" hidden="false" customHeight="false" outlineLevel="0" collapsed="false">
      <c r="A14" s="4" t="s">
        <v>68</v>
      </c>
      <c r="B14" s="4" t="s">
        <v>69</v>
      </c>
      <c r="C14" s="4"/>
      <c r="D14" s="4" t="s">
        <v>70</v>
      </c>
      <c r="E14" s="5"/>
      <c r="F14" s="5"/>
      <c r="G14" s="5"/>
      <c r="H14" s="6" t="str">
        <f aca="false">IF(COUNT(E14:G14)=0,"",SUM(E14:G14))</f>
        <v/>
      </c>
      <c r="I14" s="5" t="n">
        <v>108000</v>
      </c>
      <c r="J14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0"/>
    <col collapsed="false" customWidth="true" hidden="false" outlineLevel="0" max="3" min="3" style="0" width="13"/>
  </cols>
  <sheetData>
    <row r="1" customFormat="false" ht="15" hidden="false" customHeight="false" outlineLevel="0" collapsed="false">
      <c r="A1" s="3" t="s">
        <v>14</v>
      </c>
      <c r="B1" s="3" t="s">
        <v>71</v>
      </c>
      <c r="C1" s="3" t="s">
        <v>22</v>
      </c>
    </row>
    <row r="2" customFormat="false" ht="15" hidden="false" customHeight="false" outlineLevel="0" collapsed="false">
      <c r="A2" s="4" t="s">
        <v>24</v>
      </c>
      <c r="B2" s="4" t="s">
        <v>72</v>
      </c>
      <c r="C2" s="5" t="n">
        <v>4700000</v>
      </c>
    </row>
    <row r="3" customFormat="false" ht="15" hidden="false" customHeight="false" outlineLevel="0" collapsed="false">
      <c r="A3" s="4" t="s">
        <v>29</v>
      </c>
      <c r="B3" s="4" t="s">
        <v>73</v>
      </c>
      <c r="C3" s="5" t="n">
        <v>1100000</v>
      </c>
    </row>
    <row r="4" customFormat="false" ht="15" hidden="false" customHeight="false" outlineLevel="0" collapsed="false">
      <c r="A4" s="4" t="s">
        <v>50</v>
      </c>
      <c r="B4" s="4" t="s">
        <v>74</v>
      </c>
      <c r="C4" s="5" t="n">
        <v>664900</v>
      </c>
    </row>
    <row r="5" customFormat="false" ht="15" hidden="false" customHeight="false" outlineLevel="0" collapsed="false">
      <c r="A5" s="4" t="s">
        <v>32</v>
      </c>
      <c r="B5" s="4" t="s">
        <v>75</v>
      </c>
      <c r="C5" s="5" t="n">
        <v>330300</v>
      </c>
    </row>
    <row r="6" customFormat="false" ht="15" hidden="false" customHeight="false" outlineLevel="0" collapsed="false">
      <c r="A6" s="4" t="s">
        <v>39</v>
      </c>
      <c r="B6" s="4" t="s">
        <v>76</v>
      </c>
      <c r="C6" s="5" t="n">
        <v>182200</v>
      </c>
    </row>
    <row r="7" customFormat="false" ht="15" hidden="false" customHeight="false" outlineLevel="0" collapsed="false">
      <c r="A7" s="4" t="s">
        <v>46</v>
      </c>
      <c r="B7" s="4" t="s">
        <v>77</v>
      </c>
      <c r="C7" s="5" t="n">
        <v>130900</v>
      </c>
    </row>
    <row r="8" customFormat="false" ht="15" hidden="false" customHeight="false" outlineLevel="0" collapsed="false">
      <c r="A8" s="4" t="s">
        <v>43</v>
      </c>
      <c r="B8" s="4" t="s">
        <v>78</v>
      </c>
      <c r="C8" s="5" t="n">
        <v>115900</v>
      </c>
    </row>
    <row r="9" customFormat="false" ht="15" hidden="false" customHeight="false" outlineLevel="0" collapsed="false">
      <c r="A9" s="4" t="s">
        <v>68</v>
      </c>
      <c r="B9" s="4" t="s">
        <v>70</v>
      </c>
      <c r="C9" s="5" t="n">
        <v>108000</v>
      </c>
    </row>
    <row r="10" customFormat="false" ht="15" hidden="false" customHeight="false" outlineLevel="0" collapsed="false">
      <c r="A10" s="4" t="s">
        <v>36</v>
      </c>
      <c r="B10" s="4" t="s">
        <v>79</v>
      </c>
      <c r="C10" s="5" t="n">
        <v>105100</v>
      </c>
    </row>
    <row r="11" customFormat="false" ht="15" hidden="false" customHeight="false" outlineLevel="0" collapsed="false">
      <c r="A11" s="4" t="s">
        <v>58</v>
      </c>
      <c r="B11" s="4" t="s">
        <v>80</v>
      </c>
      <c r="C11" s="5" t="n">
        <v>80700</v>
      </c>
    </row>
    <row r="12" customFormat="false" ht="15" hidden="false" customHeight="false" outlineLevel="0" collapsed="false">
      <c r="A12" s="4" t="s">
        <v>65</v>
      </c>
      <c r="B12" s="4" t="s">
        <v>81</v>
      </c>
      <c r="C12" s="5" t="n">
        <v>23400</v>
      </c>
    </row>
    <row r="13" customFormat="false" ht="15" hidden="false" customHeight="false" outlineLevel="0" collapsed="false">
      <c r="A13" s="7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14"/>
    <col collapsed="false" customWidth="true" hidden="false" outlineLevel="0" max="6" min="6" style="0" width="9"/>
  </cols>
  <sheetData>
    <row r="1" customFormat="false" ht="26.85" hidden="false" customHeight="false" outlineLevel="0" collapsed="false">
      <c r="A1" s="3" t="s">
        <v>14</v>
      </c>
      <c r="B1" s="3" t="s">
        <v>83</v>
      </c>
      <c r="C1" s="3" t="s">
        <v>15</v>
      </c>
      <c r="D1" s="3" t="s">
        <v>84</v>
      </c>
      <c r="E1" s="3" t="s">
        <v>85</v>
      </c>
      <c r="F1" s="3" t="s">
        <v>86</v>
      </c>
    </row>
    <row r="2" customFormat="false" ht="15" hidden="false" customHeight="false" outlineLevel="0" collapsed="false">
      <c r="A2" s="4" t="s">
        <v>24</v>
      </c>
      <c r="B2" s="4" t="s">
        <v>87</v>
      </c>
      <c r="C2" s="4" t="s">
        <v>25</v>
      </c>
      <c r="D2" s="8" t="n">
        <v>11</v>
      </c>
      <c r="E2" s="8" t="n">
        <v>167</v>
      </c>
      <c r="F2" s="9" t="n">
        <f aca="false">D2/E2</f>
        <v>0.0658682634730539</v>
      </c>
    </row>
    <row r="3" customFormat="false" ht="15" hidden="false" customHeight="false" outlineLevel="0" collapsed="false">
      <c r="A3" s="4" t="s">
        <v>24</v>
      </c>
      <c r="B3" s="4" t="s">
        <v>88</v>
      </c>
      <c r="C3" s="4" t="s">
        <v>25</v>
      </c>
      <c r="D3" s="8" t="n">
        <v>14</v>
      </c>
      <c r="E3" s="8" t="n">
        <v>167</v>
      </c>
      <c r="F3" s="9" t="n">
        <f aca="false">D3/E3</f>
        <v>0.0838323353293413</v>
      </c>
    </row>
    <row r="4" customFormat="false" ht="15" hidden="false" customHeight="false" outlineLevel="0" collapsed="false">
      <c r="A4" s="4" t="s">
        <v>36</v>
      </c>
      <c r="B4" s="4" t="s">
        <v>89</v>
      </c>
      <c r="C4" s="4" t="s">
        <v>25</v>
      </c>
      <c r="D4" s="8" t="n">
        <v>11</v>
      </c>
      <c r="E4" s="8" t="n">
        <v>142</v>
      </c>
      <c r="F4" s="9" t="n">
        <f aca="false">D4/E4</f>
        <v>0.0774647887323944</v>
      </c>
    </row>
    <row r="5" customFormat="false" ht="15" hidden="false" customHeight="false" outlineLevel="0" collapsed="false">
      <c r="A5" s="4" t="s">
        <v>36</v>
      </c>
      <c r="B5" s="4" t="s">
        <v>90</v>
      </c>
      <c r="C5" s="4" t="s">
        <v>25</v>
      </c>
      <c r="D5" s="8" t="n">
        <v>10</v>
      </c>
      <c r="E5" s="8" t="n">
        <v>142</v>
      </c>
      <c r="F5" s="9" t="n">
        <f aca="false">D5/E5</f>
        <v>0.0704225352112676</v>
      </c>
    </row>
    <row r="6" customFormat="false" ht="15" hidden="false" customHeight="false" outlineLevel="0" collapsed="false">
      <c r="A6" s="4" t="s">
        <v>32</v>
      </c>
      <c r="B6" s="4" t="s">
        <v>91</v>
      </c>
      <c r="C6" s="4" t="s">
        <v>25</v>
      </c>
      <c r="D6" s="8" t="n">
        <v>11</v>
      </c>
      <c r="E6" s="8" t="n">
        <v>165</v>
      </c>
      <c r="F6" s="9" t="n">
        <f aca="false">D6/E6</f>
        <v>0.0666666666666667</v>
      </c>
    </row>
    <row r="7" customFormat="false" ht="15" hidden="false" customHeight="false" outlineLevel="0" collapsed="false">
      <c r="A7" s="4" t="s">
        <v>39</v>
      </c>
      <c r="B7" s="4" t="s">
        <v>92</v>
      </c>
      <c r="C7" s="4" t="s">
        <v>25</v>
      </c>
      <c r="D7" s="8" t="n">
        <v>9</v>
      </c>
      <c r="E7" s="8" t="n">
        <v>143</v>
      </c>
      <c r="F7" s="9" t="n">
        <f aca="false">D7/E7</f>
        <v>0.0629370629370629</v>
      </c>
    </row>
    <row r="8" customFormat="false" ht="15" hidden="false" customHeight="false" outlineLevel="0" collapsed="false">
      <c r="A8" s="4" t="s">
        <v>43</v>
      </c>
      <c r="B8" s="4" t="s">
        <v>93</v>
      </c>
      <c r="C8" s="4" t="s">
        <v>25</v>
      </c>
      <c r="D8" s="8" t="n">
        <v>8</v>
      </c>
      <c r="E8" s="8" t="n">
        <v>100</v>
      </c>
      <c r="F8" s="9" t="n">
        <f aca="false">D8/E8</f>
        <v>0.08</v>
      </c>
    </row>
    <row r="9" customFormat="false" ht="15" hidden="false" customHeight="false" outlineLevel="0" collapsed="false">
      <c r="A9" s="4" t="s">
        <v>29</v>
      </c>
      <c r="B9" s="4" t="s">
        <v>94</v>
      </c>
      <c r="C9" s="4" t="s">
        <v>25</v>
      </c>
      <c r="D9" s="8" t="n">
        <v>4</v>
      </c>
      <c r="E9" s="8" t="n">
        <v>174</v>
      </c>
      <c r="F9" s="9" t="n">
        <f aca="false">D9/E9</f>
        <v>0.0229885057471264</v>
      </c>
    </row>
    <row r="10" customFormat="false" ht="15" hidden="false" customHeight="false" outlineLevel="0" collapsed="false">
      <c r="A10" s="4" t="s">
        <v>50</v>
      </c>
      <c r="B10" s="4" t="s">
        <v>95</v>
      </c>
      <c r="C10" s="4" t="s">
        <v>25</v>
      </c>
      <c r="D10" s="8" t="n">
        <v>2</v>
      </c>
      <c r="E10" s="8" t="n">
        <v>87</v>
      </c>
      <c r="F10" s="9" t="n">
        <f aca="false">D10/E10</f>
        <v>0.0229885057471264</v>
      </c>
    </row>
    <row r="11" customFormat="false" ht="15" hidden="false" customHeight="false" outlineLevel="0" collapsed="false">
      <c r="A11" s="4" t="s">
        <v>54</v>
      </c>
      <c r="B11" s="4" t="s">
        <v>96</v>
      </c>
      <c r="C11" s="4" t="s">
        <v>25</v>
      </c>
      <c r="D11" s="8" t="n">
        <v>1</v>
      </c>
      <c r="E11" s="8" t="n">
        <v>29</v>
      </c>
      <c r="F11" s="9" t="n">
        <f aca="false">D11/E11</f>
        <v>0.0344827586206897</v>
      </c>
    </row>
    <row r="12" customFormat="false" ht="15" hidden="false" customHeight="false" outlineLevel="0" collapsed="false">
      <c r="A12" s="4" t="s">
        <v>68</v>
      </c>
      <c r="B12" s="4" t="s">
        <v>97</v>
      </c>
      <c r="C12" s="4" t="s">
        <v>98</v>
      </c>
      <c r="D12" s="8" t="n">
        <v>6</v>
      </c>
      <c r="E12" s="8" t="n">
        <v>95</v>
      </c>
      <c r="F12" s="9" t="n">
        <f aca="false">D12/E12</f>
        <v>0.0631578947368421</v>
      </c>
    </row>
    <row r="13" customFormat="false" ht="15" hidden="false" customHeight="false" outlineLevel="0" collapsed="false">
      <c r="A13" s="4" t="s">
        <v>58</v>
      </c>
      <c r="B13" s="4" t="s">
        <v>99</v>
      </c>
      <c r="C13" s="4" t="s">
        <v>98</v>
      </c>
      <c r="D13" s="8" t="n">
        <v>9</v>
      </c>
      <c r="E13" s="8" t="n">
        <v>101</v>
      </c>
      <c r="F13" s="9" t="n">
        <f aca="false">D13/E13</f>
        <v>0.0891089108910891</v>
      </c>
    </row>
    <row r="14" customFormat="false" ht="15" hidden="false" customHeight="false" outlineLevel="0" collapsed="false">
      <c r="A14" s="4" t="s">
        <v>46</v>
      </c>
      <c r="B14" s="4" t="s">
        <v>100</v>
      </c>
      <c r="C14" s="4" t="s">
        <v>98</v>
      </c>
      <c r="D14" s="8" t="n">
        <v>8</v>
      </c>
      <c r="E14" s="8" t="n">
        <v>49</v>
      </c>
      <c r="F14" s="9" t="n">
        <f aca="false">D14/E14</f>
        <v>0.163265306122449</v>
      </c>
    </row>
    <row r="15" customFormat="false" ht="15" hidden="false" customHeight="false" outlineLevel="0" collapsed="false">
      <c r="A15" s="4" t="s">
        <v>65</v>
      </c>
      <c r="B15" s="4" t="s">
        <v>101</v>
      </c>
      <c r="C15" s="4" t="s">
        <v>98</v>
      </c>
      <c r="D15" s="8" t="n">
        <v>9</v>
      </c>
      <c r="E15" s="8" t="n">
        <v>46</v>
      </c>
      <c r="F15" s="9" t="n">
        <f aca="false">D15/E15</f>
        <v>0.195652173913044</v>
      </c>
    </row>
    <row r="17" customFormat="false" ht="15" hidden="false" customHeight="false" outlineLevel="0" collapsed="false">
      <c r="A17" s="7" t="s">
        <v>102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42"/>
    <col collapsed="false" customWidth="true" hidden="false" outlineLevel="0" max="3" min="3" style="0" width="10"/>
  </cols>
  <sheetData>
    <row r="1" customFormat="false" ht="15" hidden="false" customHeight="false" outlineLevel="0" collapsed="false">
      <c r="A1" s="3" t="s">
        <v>103</v>
      </c>
      <c r="B1" s="3" t="s">
        <v>104</v>
      </c>
      <c r="C1" s="3" t="s">
        <v>105</v>
      </c>
    </row>
    <row r="2" customFormat="false" ht="15" hidden="false" customHeight="false" outlineLevel="0" collapsed="false">
      <c r="A2" s="4" t="s">
        <v>24</v>
      </c>
      <c r="B2" s="4" t="s">
        <v>106</v>
      </c>
      <c r="C2" s="8" t="n">
        <v>11</v>
      </c>
    </row>
    <row r="3" customFormat="false" ht="15" hidden="false" customHeight="false" outlineLevel="0" collapsed="false">
      <c r="A3" s="4" t="s">
        <v>36</v>
      </c>
      <c r="B3" s="4" t="s">
        <v>107</v>
      </c>
      <c r="C3" s="8" t="n">
        <v>3</v>
      </c>
    </row>
    <row r="4" customFormat="false" ht="15" hidden="false" customHeight="false" outlineLevel="0" collapsed="false">
      <c r="A4" s="4" t="s">
        <v>32</v>
      </c>
      <c r="B4" s="4" t="s">
        <v>108</v>
      </c>
      <c r="C4" s="8" t="n">
        <v>1</v>
      </c>
    </row>
    <row r="5" customFormat="false" ht="15" hidden="false" customHeight="false" outlineLevel="0" collapsed="false">
      <c r="A5" s="10" t="s">
        <v>109</v>
      </c>
      <c r="B5" s="10"/>
      <c r="C5" s="10" t="n">
        <f aca="false">SUM(C2:C4)</f>
        <v>15</v>
      </c>
    </row>
    <row r="6" customFormat="false" ht="15" hidden="false" customHeight="false" outlineLevel="0" collapsed="false">
      <c r="A6" s="10" t="s">
        <v>110</v>
      </c>
      <c r="B6" s="10"/>
      <c r="C6" s="10" t="n">
        <f aca="false">SUM(C3:C4)</f>
        <v>4</v>
      </c>
    </row>
    <row r="7" customFormat="false" ht="15" hidden="false" customHeight="false" outlineLevel="0" collapsed="false">
      <c r="A7" s="10" t="s">
        <v>111</v>
      </c>
      <c r="B7" s="10"/>
      <c r="C7" s="11" t="n">
        <v>1023</v>
      </c>
    </row>
    <row r="8" customFormat="false" ht="15" hidden="false" customHeight="false" outlineLevel="0" collapsed="false">
      <c r="A8" s="10" t="s">
        <v>112</v>
      </c>
      <c r="B8" s="10"/>
      <c r="C8" s="12" t="n">
        <f aca="false">C5/C7</f>
        <v>0.0146627565982405</v>
      </c>
    </row>
    <row r="10" customFormat="false" ht="15" hidden="false" customHeight="false" outlineLevel="0" collapsed="false">
      <c r="A10" s="7" t="s">
        <v>113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48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45"/>
    <col collapsed="false" customWidth="true" hidden="false" outlineLevel="0" max="4" min="4" style="0" width="18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0"/>
    <col collapsed="false" customWidth="true" hidden="false" outlineLevel="0" max="9" min="9" style="0" width="8"/>
    <col collapsed="false" customWidth="true" hidden="false" outlineLevel="0" max="11" min="10" style="0" width="10"/>
    <col collapsed="false" customWidth="true" hidden="false" outlineLevel="0" max="12" min="12" style="0" width="7"/>
    <col collapsed="false" customWidth="true" hidden="false" outlineLevel="0" max="13" min="13" style="0" width="40"/>
  </cols>
  <sheetData>
    <row r="1" customFormat="false" ht="26.85" hidden="false" customHeight="false" outlineLevel="0" collapsed="false">
      <c r="A1" s="3" t="s">
        <v>14</v>
      </c>
      <c r="B1" s="3" t="s">
        <v>16</v>
      </c>
      <c r="C1" s="3" t="s">
        <v>114</v>
      </c>
      <c r="D1" s="3" t="s">
        <v>115</v>
      </c>
      <c r="E1" s="3" t="s">
        <v>116</v>
      </c>
      <c r="F1" s="3" t="s">
        <v>117</v>
      </c>
      <c r="G1" s="3" t="s">
        <v>118</v>
      </c>
      <c r="H1" s="3" t="s">
        <v>119</v>
      </c>
      <c r="I1" s="3" t="s">
        <v>120</v>
      </c>
      <c r="J1" s="3" t="s">
        <v>121</v>
      </c>
      <c r="K1" s="3" t="s">
        <v>122</v>
      </c>
      <c r="L1" s="3" t="s">
        <v>123</v>
      </c>
      <c r="M1" s="3" t="s">
        <v>23</v>
      </c>
    </row>
    <row r="2" customFormat="false" ht="39.55" hidden="false" customHeight="false" outlineLevel="0" collapsed="false">
      <c r="A2" s="4" t="s">
        <v>50</v>
      </c>
      <c r="B2" s="4" t="s">
        <v>124</v>
      </c>
      <c r="C2" s="4" t="s">
        <v>125</v>
      </c>
      <c r="D2" s="4" t="s">
        <v>126</v>
      </c>
      <c r="E2" s="4"/>
      <c r="F2" s="4" t="s">
        <v>126</v>
      </c>
      <c r="G2" s="4"/>
      <c r="H2" s="4" t="n">
        <f aca="false">IF(D2=F2,1,0)</f>
        <v>1</v>
      </c>
      <c r="I2" s="4" t="n">
        <f aca="false">IF(OR(D2=F2,AND(D2&lt;&gt;"",D2=G2),AND(E2&lt;&gt;"",OR(E2=F2,E2=G2))),1,0)</f>
        <v>1</v>
      </c>
      <c r="J2" s="4" t="n">
        <f aca="false">IF(COUNTIF(D2:E2,"נגטיב*")&gt;0,1,0)</f>
        <v>1</v>
      </c>
      <c r="K2" s="4" t="n">
        <f aca="false">IF(COUNTIF(F2:G2,"נגטיב*")&gt;0,1,0)</f>
        <v>1</v>
      </c>
      <c r="L2" s="4"/>
      <c r="M2" s="4" t="s">
        <v>127</v>
      </c>
    </row>
    <row r="3" customFormat="false" ht="39.55" hidden="false" customHeight="false" outlineLevel="0" collapsed="false">
      <c r="A3" s="4" t="s">
        <v>29</v>
      </c>
      <c r="B3" s="4" t="s">
        <v>128</v>
      </c>
      <c r="C3" s="4" t="s">
        <v>129</v>
      </c>
      <c r="D3" s="4" t="s">
        <v>126</v>
      </c>
      <c r="E3" s="4" t="s">
        <v>130</v>
      </c>
      <c r="F3" s="4" t="s">
        <v>131</v>
      </c>
      <c r="G3" s="4" t="s">
        <v>126</v>
      </c>
      <c r="H3" s="4" t="n">
        <f aca="false">IF(D3=F3,1,0)</f>
        <v>0</v>
      </c>
      <c r="I3" s="4" t="n">
        <f aca="false">IF(OR(D3=F3,AND(D3&lt;&gt;"",D3=G3),AND(E3&lt;&gt;"",OR(E3=F3,E3=G3))),1,0)</f>
        <v>1</v>
      </c>
      <c r="J3" s="4" t="n">
        <f aca="false">IF(COUNTIF(D3:E3,"נגטיב*")&gt;0,1,0)</f>
        <v>1</v>
      </c>
      <c r="K3" s="4" t="n">
        <f aca="false">IF(COUNTIF(F3:G3,"נגטיב*")&gt;0,1,0)</f>
        <v>1</v>
      </c>
      <c r="L3" s="4"/>
      <c r="M3" s="4" t="s">
        <v>132</v>
      </c>
    </row>
    <row r="4" customFormat="false" ht="26.85" hidden="false" customHeight="false" outlineLevel="0" collapsed="false">
      <c r="A4" s="4" t="s">
        <v>29</v>
      </c>
      <c r="B4" s="4" t="s">
        <v>133</v>
      </c>
      <c r="C4" s="4" t="s">
        <v>134</v>
      </c>
      <c r="D4" s="4" t="s">
        <v>135</v>
      </c>
      <c r="E4" s="4"/>
      <c r="F4" s="4" t="s">
        <v>136</v>
      </c>
      <c r="G4" s="4"/>
      <c r="H4" s="4" t="n">
        <f aca="false">IF(D4=F4,1,0)</f>
        <v>0</v>
      </c>
      <c r="I4" s="4" t="n">
        <f aca="false">IF(OR(D4=F4,AND(D4&lt;&gt;"",D4=G4),AND(E4&lt;&gt;"",OR(E4=F4,E4=G4))),1,0)</f>
        <v>0</v>
      </c>
      <c r="J4" s="4" t="n">
        <f aca="false">IF(COUNTIF(D4:E4,"נגטיב*")&gt;0,1,0)</f>
        <v>0</v>
      </c>
      <c r="K4" s="4" t="n">
        <f aca="false">IF(COUNTIF(F4:G4,"נגטיב*")&gt;0,1,0)</f>
        <v>0</v>
      </c>
      <c r="L4" s="4" t="s">
        <v>137</v>
      </c>
      <c r="M4" s="4" t="s">
        <v>138</v>
      </c>
    </row>
    <row r="5" customFormat="false" ht="39.55" hidden="false" customHeight="false" outlineLevel="0" collapsed="false">
      <c r="A5" s="4" t="s">
        <v>24</v>
      </c>
      <c r="B5" s="4" t="s">
        <v>47</v>
      </c>
      <c r="C5" s="4" t="s">
        <v>139</v>
      </c>
      <c r="D5" s="4" t="s">
        <v>131</v>
      </c>
      <c r="E5" s="4"/>
      <c r="F5" s="4" t="s">
        <v>131</v>
      </c>
      <c r="G5" s="4"/>
      <c r="H5" s="4" t="n">
        <f aca="false">IF(D5=F5,1,0)</f>
        <v>1</v>
      </c>
      <c r="I5" s="4" t="n">
        <f aca="false">IF(OR(D5=F5,AND(D5&lt;&gt;"",D5=G5),AND(E5&lt;&gt;"",OR(E5=F5,E5=G5))),1,0)</f>
        <v>1</v>
      </c>
      <c r="J5" s="4" t="n">
        <f aca="false">IF(COUNTIF(D5:E5,"נגטיב*")&gt;0,1,0)</f>
        <v>0</v>
      </c>
      <c r="K5" s="4" t="n">
        <f aca="false">IF(COUNTIF(F5:G5,"נגטיב*")&gt;0,1,0)</f>
        <v>0</v>
      </c>
      <c r="L5" s="4"/>
      <c r="M5" s="4" t="s">
        <v>140</v>
      </c>
    </row>
    <row r="6" customFormat="false" ht="26.85" hidden="false" customHeight="false" outlineLevel="0" collapsed="false">
      <c r="A6" s="4" t="s">
        <v>29</v>
      </c>
      <c r="B6" s="4" t="s">
        <v>128</v>
      </c>
      <c r="C6" s="4" t="s">
        <v>141</v>
      </c>
      <c r="D6" s="4" t="s">
        <v>136</v>
      </c>
      <c r="E6" s="4"/>
      <c r="F6" s="4" t="s">
        <v>136</v>
      </c>
      <c r="G6" s="4"/>
      <c r="H6" s="4" t="n">
        <f aca="false">IF(D6=F6,1,0)</f>
        <v>1</v>
      </c>
      <c r="I6" s="4" t="n">
        <f aca="false">IF(OR(D6=F6,AND(D6&lt;&gt;"",D6=G6),AND(E6&lt;&gt;"",OR(E6=F6,E6=G6))),1,0)</f>
        <v>1</v>
      </c>
      <c r="J6" s="4" t="n">
        <f aca="false">IF(COUNTIF(D6:E6,"נגטיב*")&gt;0,1,0)</f>
        <v>0</v>
      </c>
      <c r="K6" s="4" t="n">
        <f aca="false">IF(COUNTIF(F6:G6,"נגטיב*")&gt;0,1,0)</f>
        <v>0</v>
      </c>
      <c r="L6" s="4"/>
      <c r="M6" s="4" t="s">
        <v>142</v>
      </c>
    </row>
    <row r="7" customFormat="false" ht="26.85" hidden="false" customHeight="false" outlineLevel="0" collapsed="false">
      <c r="A7" s="4" t="s">
        <v>29</v>
      </c>
      <c r="B7" s="4" t="s">
        <v>143</v>
      </c>
      <c r="C7" s="4" t="s">
        <v>144</v>
      </c>
      <c r="D7" s="4" t="s">
        <v>136</v>
      </c>
      <c r="E7" s="4"/>
      <c r="F7" s="4" t="s">
        <v>136</v>
      </c>
      <c r="G7" s="4" t="s">
        <v>145</v>
      </c>
      <c r="H7" s="4" t="n">
        <f aca="false">IF(D7=F7,1,0)</f>
        <v>1</v>
      </c>
      <c r="I7" s="4" t="n">
        <f aca="false">IF(OR(D7=F7,AND(D7&lt;&gt;"",D7=G7),AND(E7&lt;&gt;"",OR(E7=F7,E7=G7))),1,0)</f>
        <v>1</v>
      </c>
      <c r="J7" s="4" t="n">
        <f aca="false">IF(COUNTIF(D7:E7,"נגטיב*")&gt;0,1,0)</f>
        <v>0</v>
      </c>
      <c r="K7" s="4" t="n">
        <f aca="false">IF(COUNTIF(F7:G7,"נגטיב*")&gt;0,1,0)</f>
        <v>0</v>
      </c>
      <c r="L7" s="4"/>
      <c r="M7" s="4" t="s">
        <v>146</v>
      </c>
    </row>
    <row r="8" customFormat="false" ht="26.85" hidden="false" customHeight="false" outlineLevel="0" collapsed="false">
      <c r="A8" s="4" t="s">
        <v>36</v>
      </c>
      <c r="B8" s="4" t="s">
        <v>147</v>
      </c>
      <c r="C8" s="4" t="s">
        <v>148</v>
      </c>
      <c r="D8" s="4" t="s">
        <v>126</v>
      </c>
      <c r="E8" s="4"/>
      <c r="F8" s="4" t="s">
        <v>126</v>
      </c>
      <c r="G8" s="4"/>
      <c r="H8" s="4" t="n">
        <f aca="false">IF(D8=F8,1,0)</f>
        <v>1</v>
      </c>
      <c r="I8" s="4" t="n">
        <f aca="false">IF(OR(D8=F8,AND(D8&lt;&gt;"",D8=G8),AND(E8&lt;&gt;"",OR(E8=F8,E8=G8))),1,0)</f>
        <v>1</v>
      </c>
      <c r="J8" s="4" t="n">
        <f aca="false">IF(COUNTIF(D8:E8,"נגטיב*")&gt;0,1,0)</f>
        <v>1</v>
      </c>
      <c r="K8" s="4" t="n">
        <f aca="false">IF(COUNTIF(F8:G8,"נגטיב*")&gt;0,1,0)</f>
        <v>1</v>
      </c>
      <c r="L8" s="4"/>
      <c r="M8" s="4" t="s">
        <v>149</v>
      </c>
    </row>
    <row r="9" customFormat="false" ht="26.85" hidden="false" customHeight="false" outlineLevel="0" collapsed="false">
      <c r="A9" s="4" t="s">
        <v>50</v>
      </c>
      <c r="B9" s="4" t="s">
        <v>150</v>
      </c>
      <c r="C9" s="4" t="s">
        <v>151</v>
      </c>
      <c r="D9" s="4" t="s">
        <v>152</v>
      </c>
      <c r="E9" s="4" t="s">
        <v>153</v>
      </c>
      <c r="F9" s="4" t="s">
        <v>152</v>
      </c>
      <c r="G9" s="4" t="s">
        <v>154</v>
      </c>
      <c r="H9" s="4" t="n">
        <f aca="false">IF(D9=F9,1,0)</f>
        <v>1</v>
      </c>
      <c r="I9" s="4" t="n">
        <f aca="false">IF(OR(D9=F9,AND(D9&lt;&gt;"",D9=G9),AND(E9&lt;&gt;"",OR(E9=F9,E9=G9))),1,0)</f>
        <v>1</v>
      </c>
      <c r="J9" s="4" t="n">
        <f aca="false">IF(COUNTIF(D9:E9,"נגטיב*")&gt;0,1,0)</f>
        <v>0</v>
      </c>
      <c r="K9" s="4" t="n">
        <f aca="false">IF(COUNTIF(F9:G9,"נגטיב*")&gt;0,1,0)</f>
        <v>1</v>
      </c>
      <c r="L9" s="4"/>
      <c r="M9" s="4" t="s">
        <v>155</v>
      </c>
    </row>
    <row r="10" customFormat="false" ht="26.85" hidden="false" customHeight="false" outlineLevel="0" collapsed="false">
      <c r="A10" s="4" t="s">
        <v>24</v>
      </c>
      <c r="B10" s="4" t="s">
        <v>156</v>
      </c>
      <c r="C10" s="4" t="s">
        <v>157</v>
      </c>
      <c r="D10" s="4" t="s">
        <v>135</v>
      </c>
      <c r="E10" s="4"/>
      <c r="F10" s="4" t="s">
        <v>158</v>
      </c>
      <c r="G10" s="4"/>
      <c r="H10" s="4" t="n">
        <f aca="false">IF(D10=F10,1,0)</f>
        <v>0</v>
      </c>
      <c r="I10" s="4" t="n">
        <f aca="false">IF(OR(D10=F10,AND(D10&lt;&gt;"",D10=G10),AND(E10&lt;&gt;"",OR(E10=F10,E10=G10))),1,0)</f>
        <v>0</v>
      </c>
      <c r="J10" s="4" t="n">
        <f aca="false">IF(COUNTIF(D10:E10,"נגטיב*")&gt;0,1,0)</f>
        <v>0</v>
      </c>
      <c r="K10" s="4" t="n">
        <f aca="false">IF(COUNTIF(F10:G10,"נגטיב*")&gt;0,1,0)</f>
        <v>0</v>
      </c>
      <c r="L10" s="4"/>
      <c r="M10" s="4" t="s">
        <v>159</v>
      </c>
    </row>
    <row r="11" customFormat="false" ht="26.85" hidden="false" customHeight="false" outlineLevel="0" collapsed="false">
      <c r="A11" s="4" t="s">
        <v>24</v>
      </c>
      <c r="B11" s="4" t="s">
        <v>62</v>
      </c>
      <c r="C11" s="4" t="s">
        <v>160</v>
      </c>
      <c r="D11" s="4" t="s">
        <v>152</v>
      </c>
      <c r="E11" s="4"/>
      <c r="F11" s="4" t="s">
        <v>152</v>
      </c>
      <c r="G11" s="4" t="s">
        <v>131</v>
      </c>
      <c r="H11" s="4" t="n">
        <f aca="false">IF(D11=F11,1,0)</f>
        <v>1</v>
      </c>
      <c r="I11" s="4" t="n">
        <f aca="false">IF(OR(D11=F11,AND(D11&lt;&gt;"",D11=G11),AND(E11&lt;&gt;"",OR(E11=F11,E11=G11))),1,0)</f>
        <v>1</v>
      </c>
      <c r="J11" s="4" t="n">
        <f aca="false">IF(COUNTIF(D11:E11,"נגטיב*")&gt;0,1,0)</f>
        <v>0</v>
      </c>
      <c r="K11" s="4" t="n">
        <f aca="false">IF(COUNTIF(F11:G11,"נגטיב*")&gt;0,1,0)</f>
        <v>0</v>
      </c>
      <c r="L11" s="4"/>
      <c r="M11" s="4" t="s">
        <v>161</v>
      </c>
    </row>
    <row r="12" customFormat="false" ht="26.85" hidden="false" customHeight="false" outlineLevel="0" collapsed="false">
      <c r="A12" s="4" t="s">
        <v>50</v>
      </c>
      <c r="B12" s="4" t="s">
        <v>128</v>
      </c>
      <c r="C12" s="4" t="s">
        <v>162</v>
      </c>
      <c r="D12" s="4" t="s">
        <v>135</v>
      </c>
      <c r="E12" s="4"/>
      <c r="F12" s="4" t="s">
        <v>126</v>
      </c>
      <c r="G12" s="4"/>
      <c r="H12" s="4" t="n">
        <f aca="false">IF(D12=F12,1,0)</f>
        <v>0</v>
      </c>
      <c r="I12" s="4" t="n">
        <f aca="false">IF(OR(D12=F12,AND(D12&lt;&gt;"",D12=G12),AND(E12&lt;&gt;"",OR(E12=F12,E12=G12))),1,0)</f>
        <v>0</v>
      </c>
      <c r="J12" s="4" t="n">
        <f aca="false">IF(COUNTIF(D12:E12,"נגטיב*")&gt;0,1,0)</f>
        <v>0</v>
      </c>
      <c r="K12" s="4" t="n">
        <f aca="false">IF(COUNTIF(F12:G12,"נגטיב*")&gt;0,1,0)</f>
        <v>1</v>
      </c>
      <c r="L12" s="4" t="s">
        <v>137</v>
      </c>
      <c r="M12" s="4" t="s">
        <v>163</v>
      </c>
    </row>
    <row r="13" customFormat="false" ht="26.85" hidden="false" customHeight="false" outlineLevel="0" collapsed="false">
      <c r="A13" s="4" t="s">
        <v>24</v>
      </c>
      <c r="B13" s="4" t="s">
        <v>164</v>
      </c>
      <c r="C13" s="4" t="s">
        <v>165</v>
      </c>
      <c r="D13" s="4" t="s">
        <v>135</v>
      </c>
      <c r="E13" s="4"/>
      <c r="F13" s="4" t="s">
        <v>135</v>
      </c>
      <c r="G13" s="4"/>
      <c r="H13" s="4" t="n">
        <f aca="false">IF(D13=F13,1,0)</f>
        <v>1</v>
      </c>
      <c r="I13" s="4" t="n">
        <f aca="false">IF(OR(D13=F13,AND(D13&lt;&gt;"",D13=G13),AND(E13&lt;&gt;"",OR(E13=F13,E13=G13))),1,0)</f>
        <v>1</v>
      </c>
      <c r="J13" s="4" t="n">
        <f aca="false">IF(COUNTIF(D13:E13,"נגטיב*")&gt;0,1,0)</f>
        <v>0</v>
      </c>
      <c r="K13" s="4" t="n">
        <f aca="false">IF(COUNTIF(F13:G13,"נגטיב*")&gt;0,1,0)</f>
        <v>0</v>
      </c>
      <c r="L13" s="4"/>
      <c r="M13" s="4" t="s">
        <v>166</v>
      </c>
    </row>
    <row r="14" customFormat="false" ht="39.55" hidden="false" customHeight="false" outlineLevel="0" collapsed="false">
      <c r="A14" s="4" t="s">
        <v>50</v>
      </c>
      <c r="B14" s="4" t="s">
        <v>167</v>
      </c>
      <c r="C14" s="4" t="s">
        <v>168</v>
      </c>
      <c r="D14" s="4" t="s">
        <v>130</v>
      </c>
      <c r="E14" s="4" t="s">
        <v>169</v>
      </c>
      <c r="F14" s="4" t="s">
        <v>169</v>
      </c>
      <c r="G14" s="4" t="s">
        <v>152</v>
      </c>
      <c r="H14" s="4" t="n">
        <f aca="false">IF(D14=F14,1,0)</f>
        <v>0</v>
      </c>
      <c r="I14" s="4" t="n">
        <f aca="false">IF(OR(D14=F14,AND(D14&lt;&gt;"",D14=G14),AND(E14&lt;&gt;"",OR(E14=F14,E14=G14))),1,0)</f>
        <v>1</v>
      </c>
      <c r="J14" s="4" t="n">
        <f aca="false">IF(COUNTIF(D14:E14,"נגטיב*")&gt;0,1,0)</f>
        <v>0</v>
      </c>
      <c r="K14" s="4" t="n">
        <f aca="false">IF(COUNTIF(F14:G14,"נגטיב*")&gt;0,1,0)</f>
        <v>0</v>
      </c>
      <c r="L14" s="4" t="s">
        <v>137</v>
      </c>
      <c r="M14" s="4" t="s">
        <v>170</v>
      </c>
    </row>
    <row r="15" customFormat="false" ht="26.85" hidden="false" customHeight="false" outlineLevel="0" collapsed="false">
      <c r="A15" s="4" t="s">
        <v>43</v>
      </c>
      <c r="B15" s="4" t="s">
        <v>171</v>
      </c>
      <c r="C15" s="4" t="s">
        <v>172</v>
      </c>
      <c r="D15" s="4" t="s">
        <v>145</v>
      </c>
      <c r="E15" s="4"/>
      <c r="F15" s="4" t="s">
        <v>145</v>
      </c>
      <c r="G15" s="4"/>
      <c r="H15" s="4" t="n">
        <f aca="false">IF(D15=F15,1,0)</f>
        <v>1</v>
      </c>
      <c r="I15" s="4" t="n">
        <f aca="false">IF(OR(D15=F15,AND(D15&lt;&gt;"",D15=G15),AND(E15&lt;&gt;"",OR(E15=F15,E15=G15))),1,0)</f>
        <v>1</v>
      </c>
      <c r="J15" s="4" t="n">
        <f aca="false">IF(COUNTIF(D15:E15,"נגטיב*")&gt;0,1,0)</f>
        <v>0</v>
      </c>
      <c r="K15" s="4" t="n">
        <f aca="false">IF(COUNTIF(F15:G15,"נגטיב*")&gt;0,1,0)</f>
        <v>0</v>
      </c>
      <c r="L15" s="4"/>
      <c r="M15" s="4" t="s">
        <v>173</v>
      </c>
    </row>
    <row r="16" customFormat="false" ht="39.55" hidden="false" customHeight="false" outlineLevel="0" collapsed="false">
      <c r="A16" s="4" t="s">
        <v>43</v>
      </c>
      <c r="B16" s="4" t="s">
        <v>40</v>
      </c>
      <c r="C16" s="4" t="s">
        <v>174</v>
      </c>
      <c r="D16" s="4" t="s">
        <v>175</v>
      </c>
      <c r="E16" s="4"/>
      <c r="F16" s="4" t="s">
        <v>175</v>
      </c>
      <c r="G16" s="4"/>
      <c r="H16" s="4" t="n">
        <f aca="false">IF(D16=F16,1,0)</f>
        <v>1</v>
      </c>
      <c r="I16" s="4" t="n">
        <f aca="false">IF(OR(D16=F16,AND(D16&lt;&gt;"",D16=G16),AND(E16&lt;&gt;"",OR(E16=F16,E16=G16))),1,0)</f>
        <v>1</v>
      </c>
      <c r="J16" s="4" t="n">
        <f aca="false">IF(COUNTIF(D16:E16,"נגטיב*")&gt;0,1,0)</f>
        <v>0</v>
      </c>
      <c r="K16" s="4" t="n">
        <f aca="false">IF(COUNTIF(F16:G16,"נגטיב*")&gt;0,1,0)</f>
        <v>0</v>
      </c>
      <c r="L16" s="4"/>
      <c r="M16" s="4" t="s">
        <v>176</v>
      </c>
    </row>
    <row r="17" customFormat="false" ht="39.55" hidden="false" customHeight="false" outlineLevel="0" collapsed="false">
      <c r="A17" s="4" t="s">
        <v>39</v>
      </c>
      <c r="B17" s="4" t="s">
        <v>143</v>
      </c>
      <c r="C17" s="4" t="s">
        <v>177</v>
      </c>
      <c r="D17" s="4" t="s">
        <v>130</v>
      </c>
      <c r="E17" s="4"/>
      <c r="F17" s="4" t="s">
        <v>130</v>
      </c>
      <c r="G17" s="4"/>
      <c r="H17" s="4" t="n">
        <f aca="false">IF(D17=F17,1,0)</f>
        <v>1</v>
      </c>
      <c r="I17" s="4" t="n">
        <f aca="false">IF(OR(D17=F17,AND(D17&lt;&gt;"",D17=G17),AND(E17&lt;&gt;"",OR(E17=F17,E17=G17))),1,0)</f>
        <v>1</v>
      </c>
      <c r="J17" s="4" t="n">
        <f aca="false">IF(COUNTIF(D17:E17,"נגטיב*")&gt;0,1,0)</f>
        <v>0</v>
      </c>
      <c r="K17" s="4" t="n">
        <f aca="false">IF(COUNTIF(F17:G17,"נגטיב*")&gt;0,1,0)</f>
        <v>0</v>
      </c>
      <c r="L17" s="4"/>
      <c r="M17" s="4" t="s">
        <v>178</v>
      </c>
    </row>
    <row r="18" customFormat="false" ht="26.85" hidden="false" customHeight="false" outlineLevel="0" collapsed="false">
      <c r="A18" s="4" t="s">
        <v>39</v>
      </c>
      <c r="B18" s="4" t="s">
        <v>179</v>
      </c>
      <c r="C18" s="4" t="s">
        <v>180</v>
      </c>
      <c r="D18" s="4" t="s">
        <v>145</v>
      </c>
      <c r="E18" s="4"/>
      <c r="F18" s="4" t="s">
        <v>145</v>
      </c>
      <c r="G18" s="4"/>
      <c r="H18" s="4" t="n">
        <f aca="false">IF(D18=F18,1,0)</f>
        <v>1</v>
      </c>
      <c r="I18" s="4" t="n">
        <f aca="false">IF(OR(D18=F18,AND(D18&lt;&gt;"",D18=G18),AND(E18&lt;&gt;"",OR(E18=F18,E18=G18))),1,0)</f>
        <v>1</v>
      </c>
      <c r="J18" s="4" t="n">
        <f aca="false">IF(COUNTIF(D18:E18,"נגטיב*")&gt;0,1,0)</f>
        <v>0</v>
      </c>
      <c r="K18" s="4" t="n">
        <f aca="false">IF(COUNTIF(F18:G18,"נגטיב*")&gt;0,1,0)</f>
        <v>0</v>
      </c>
      <c r="L18" s="4"/>
      <c r="M18" s="4" t="s">
        <v>181</v>
      </c>
    </row>
    <row r="19" customFormat="false" ht="39.55" hidden="false" customHeight="false" outlineLevel="0" collapsed="false">
      <c r="A19" s="4" t="s">
        <v>50</v>
      </c>
      <c r="B19" s="4" t="s">
        <v>182</v>
      </c>
      <c r="C19" s="4" t="s">
        <v>183</v>
      </c>
      <c r="D19" s="4" t="s">
        <v>175</v>
      </c>
      <c r="E19" s="4" t="s">
        <v>152</v>
      </c>
      <c r="F19" s="4" t="s">
        <v>175</v>
      </c>
      <c r="G19" s="4" t="s">
        <v>152</v>
      </c>
      <c r="H19" s="4" t="n">
        <f aca="false">IF(D19=F19,1,0)</f>
        <v>1</v>
      </c>
      <c r="I19" s="4" t="n">
        <f aca="false">IF(OR(D19=F19,AND(D19&lt;&gt;"",D19=G19),AND(E19&lt;&gt;"",OR(E19=F19,E19=G19))),1,0)</f>
        <v>1</v>
      </c>
      <c r="J19" s="4" t="n">
        <f aca="false">IF(COUNTIF(D19:E19,"נגטיב*")&gt;0,1,0)</f>
        <v>0</v>
      </c>
      <c r="K19" s="4" t="n">
        <f aca="false">IF(COUNTIF(F19:G19,"נגטיב*")&gt;0,1,0)</f>
        <v>0</v>
      </c>
      <c r="L19" s="4"/>
      <c r="M19" s="4" t="s">
        <v>184</v>
      </c>
    </row>
    <row r="20" customFormat="false" ht="26.85" hidden="false" customHeight="false" outlineLevel="0" collapsed="false">
      <c r="A20" s="4" t="s">
        <v>24</v>
      </c>
      <c r="B20" s="4" t="s">
        <v>182</v>
      </c>
      <c r="C20" s="4" t="s">
        <v>185</v>
      </c>
      <c r="D20" s="4" t="s">
        <v>154</v>
      </c>
      <c r="E20" s="4"/>
      <c r="F20" s="4" t="s">
        <v>154</v>
      </c>
      <c r="G20" s="4" t="s">
        <v>126</v>
      </c>
      <c r="H20" s="4" t="n">
        <f aca="false">IF(D20=F20,1,0)</f>
        <v>1</v>
      </c>
      <c r="I20" s="4" t="n">
        <f aca="false">IF(OR(D20=F20,AND(D20&lt;&gt;"",D20=G20),AND(E20&lt;&gt;"",OR(E20=F20,E20=G20))),1,0)</f>
        <v>1</v>
      </c>
      <c r="J20" s="4" t="n">
        <f aca="false">IF(COUNTIF(D20:E20,"נגטיב*")&gt;0,1,0)</f>
        <v>1</v>
      </c>
      <c r="K20" s="4" t="n">
        <f aca="false">IF(COUNTIF(F20:G20,"נגטיב*")&gt;0,1,0)</f>
        <v>1</v>
      </c>
      <c r="L20" s="4"/>
      <c r="M20" s="4" t="s">
        <v>186</v>
      </c>
    </row>
    <row r="21" customFormat="false" ht="26.85" hidden="false" customHeight="false" outlineLevel="0" collapsed="false">
      <c r="A21" s="4" t="s">
        <v>43</v>
      </c>
      <c r="B21" s="4" t="s">
        <v>26</v>
      </c>
      <c r="C21" s="4" t="s">
        <v>187</v>
      </c>
      <c r="D21" s="4" t="s">
        <v>169</v>
      </c>
      <c r="E21" s="4"/>
      <c r="F21" s="4" t="s">
        <v>169</v>
      </c>
      <c r="G21" s="4"/>
      <c r="H21" s="4" t="n">
        <f aca="false">IF(D21=F21,1,0)</f>
        <v>1</v>
      </c>
      <c r="I21" s="4" t="n">
        <f aca="false">IF(OR(D21=F21,AND(D21&lt;&gt;"",D21=G21),AND(E21&lt;&gt;"",OR(E21=F21,E21=G21))),1,0)</f>
        <v>1</v>
      </c>
      <c r="J21" s="4" t="n">
        <f aca="false">IF(COUNTIF(D21:E21,"נגטיב*")&gt;0,1,0)</f>
        <v>0</v>
      </c>
      <c r="K21" s="4" t="n">
        <f aca="false">IF(COUNTIF(F21:G21,"נגטיב*")&gt;0,1,0)</f>
        <v>0</v>
      </c>
      <c r="L21" s="4"/>
      <c r="M21" s="4" t="s">
        <v>188</v>
      </c>
    </row>
    <row r="22" customFormat="false" ht="39.55" hidden="false" customHeight="false" outlineLevel="0" collapsed="false">
      <c r="A22" s="4" t="s">
        <v>24</v>
      </c>
      <c r="B22" s="4" t="s">
        <v>124</v>
      </c>
      <c r="C22" s="4" t="s">
        <v>189</v>
      </c>
      <c r="D22" s="4" t="s">
        <v>126</v>
      </c>
      <c r="E22" s="4" t="s">
        <v>190</v>
      </c>
      <c r="F22" s="4" t="s">
        <v>126</v>
      </c>
      <c r="G22" s="4" t="s">
        <v>190</v>
      </c>
      <c r="H22" s="4" t="n">
        <f aca="false">IF(D22=F22,1,0)</f>
        <v>1</v>
      </c>
      <c r="I22" s="4" t="n">
        <f aca="false">IF(OR(D22=F22,AND(D22&lt;&gt;"",D22=G22),AND(E22&lt;&gt;"",OR(E22=F22,E22=G22))),1,0)</f>
        <v>1</v>
      </c>
      <c r="J22" s="4" t="n">
        <f aca="false">IF(COUNTIF(D22:E22,"נגטיב*")&gt;0,1,0)</f>
        <v>1</v>
      </c>
      <c r="K22" s="4" t="n">
        <f aca="false">IF(COUNTIF(F22:G22,"נגטיב*")&gt;0,1,0)</f>
        <v>1</v>
      </c>
      <c r="L22" s="4"/>
      <c r="M22" s="4" t="s">
        <v>191</v>
      </c>
    </row>
    <row r="23" customFormat="false" ht="39.55" hidden="false" customHeight="false" outlineLevel="0" collapsed="false">
      <c r="A23" s="4" t="s">
        <v>32</v>
      </c>
      <c r="B23" s="4" t="s">
        <v>192</v>
      </c>
      <c r="C23" s="4" t="s">
        <v>193</v>
      </c>
      <c r="D23" s="4" t="s">
        <v>126</v>
      </c>
      <c r="E23" s="4"/>
      <c r="F23" s="4" t="s">
        <v>126</v>
      </c>
      <c r="G23" s="4"/>
      <c r="H23" s="4" t="n">
        <f aca="false">IF(D23=F23,1,0)</f>
        <v>1</v>
      </c>
      <c r="I23" s="4" t="n">
        <f aca="false">IF(OR(D23=F23,AND(D23&lt;&gt;"",D23=G23),AND(E23&lt;&gt;"",OR(E23=F23,E23=G23))),1,0)</f>
        <v>1</v>
      </c>
      <c r="J23" s="4" t="n">
        <f aca="false">IF(COUNTIF(D23:E23,"נגטיב*")&gt;0,1,0)</f>
        <v>1</v>
      </c>
      <c r="K23" s="4" t="n">
        <f aca="false">IF(COUNTIF(F23:G23,"נגטיב*")&gt;0,1,0)</f>
        <v>1</v>
      </c>
      <c r="L23" s="4"/>
      <c r="M23" s="4" t="s">
        <v>194</v>
      </c>
    </row>
    <row r="24" customFormat="false" ht="26.85" hidden="false" customHeight="false" outlineLevel="0" collapsed="false">
      <c r="A24" s="4" t="s">
        <v>36</v>
      </c>
      <c r="B24" s="4" t="s">
        <v>133</v>
      </c>
      <c r="C24" s="4" t="s">
        <v>195</v>
      </c>
      <c r="D24" s="4" t="s">
        <v>126</v>
      </c>
      <c r="E24" s="4"/>
      <c r="F24" s="4" t="s">
        <v>126</v>
      </c>
      <c r="G24" s="4"/>
      <c r="H24" s="4" t="n">
        <f aca="false">IF(D24=F24,1,0)</f>
        <v>1</v>
      </c>
      <c r="I24" s="4" t="n">
        <f aca="false">IF(OR(D24=F24,AND(D24&lt;&gt;"",D24=G24),AND(E24&lt;&gt;"",OR(E24=F24,E24=G24))),1,0)</f>
        <v>1</v>
      </c>
      <c r="J24" s="4" t="n">
        <f aca="false">IF(COUNTIF(D24:E24,"נגטיב*")&gt;0,1,0)</f>
        <v>1</v>
      </c>
      <c r="K24" s="4" t="n">
        <f aca="false">IF(COUNTIF(F24:G24,"נגטיב*")&gt;0,1,0)</f>
        <v>1</v>
      </c>
      <c r="L24" s="4"/>
      <c r="M24" s="4" t="s">
        <v>196</v>
      </c>
    </row>
    <row r="25" customFormat="false" ht="26.85" hidden="false" customHeight="false" outlineLevel="0" collapsed="false">
      <c r="A25" s="4" t="s">
        <v>24</v>
      </c>
      <c r="B25" s="4" t="s">
        <v>197</v>
      </c>
      <c r="C25" s="4" t="s">
        <v>198</v>
      </c>
      <c r="D25" s="4" t="s">
        <v>131</v>
      </c>
      <c r="E25" s="4"/>
      <c r="F25" s="4" t="s">
        <v>145</v>
      </c>
      <c r="G25" s="4"/>
      <c r="H25" s="4" t="n">
        <f aca="false">IF(D25=F25,1,0)</f>
        <v>0</v>
      </c>
      <c r="I25" s="4" t="n">
        <f aca="false">IF(OR(D25=F25,AND(D25&lt;&gt;"",D25=G25),AND(E25&lt;&gt;"",OR(E25=F25,E25=G25))),1,0)</f>
        <v>0</v>
      </c>
      <c r="J25" s="4" t="n">
        <f aca="false">IF(COUNTIF(D25:E25,"נגטיב*")&gt;0,1,0)</f>
        <v>0</v>
      </c>
      <c r="K25" s="4" t="n">
        <f aca="false">IF(COUNTIF(F25:G25,"נגטיב*")&gt;0,1,0)</f>
        <v>0</v>
      </c>
      <c r="L25" s="4" t="s">
        <v>137</v>
      </c>
      <c r="M25" s="4" t="s">
        <v>199</v>
      </c>
    </row>
    <row r="26" customFormat="false" ht="26.85" hidden="false" customHeight="false" outlineLevel="0" collapsed="false">
      <c r="A26" s="4" t="s">
        <v>43</v>
      </c>
      <c r="B26" s="4" t="s">
        <v>62</v>
      </c>
      <c r="C26" s="4" t="s">
        <v>200</v>
      </c>
      <c r="D26" s="4" t="s">
        <v>175</v>
      </c>
      <c r="E26" s="4"/>
      <c r="F26" s="4" t="s">
        <v>175</v>
      </c>
      <c r="G26" s="4"/>
      <c r="H26" s="4" t="n">
        <f aca="false">IF(D26=F26,1,0)</f>
        <v>1</v>
      </c>
      <c r="I26" s="4" t="n">
        <f aca="false">IF(OR(D26=F26,AND(D26&lt;&gt;"",D26=G26),AND(E26&lt;&gt;"",OR(E26=F26,E26=G26))),1,0)</f>
        <v>1</v>
      </c>
      <c r="J26" s="4" t="n">
        <f aca="false">IF(COUNTIF(D26:E26,"נגטיב*")&gt;0,1,0)</f>
        <v>0</v>
      </c>
      <c r="K26" s="4" t="n">
        <f aca="false">IF(COUNTIF(F26:G26,"נגטיב*")&gt;0,1,0)</f>
        <v>0</v>
      </c>
      <c r="L26" s="4"/>
      <c r="M26" s="4" t="s">
        <v>201</v>
      </c>
    </row>
    <row r="27" customFormat="false" ht="26.85" hidden="false" customHeight="false" outlineLevel="0" collapsed="false">
      <c r="A27" s="4" t="s">
        <v>39</v>
      </c>
      <c r="B27" s="4" t="s">
        <v>156</v>
      </c>
      <c r="C27" s="4" t="s">
        <v>202</v>
      </c>
      <c r="D27" s="4" t="s">
        <v>203</v>
      </c>
      <c r="E27" s="4"/>
      <c r="F27" s="4" t="s">
        <v>203</v>
      </c>
      <c r="G27" s="4"/>
      <c r="H27" s="4" t="n">
        <f aca="false">IF(D27=F27,1,0)</f>
        <v>1</v>
      </c>
      <c r="I27" s="4" t="n">
        <f aca="false">IF(OR(D27=F27,AND(D27&lt;&gt;"",D27=G27),AND(E27&lt;&gt;"",OR(E27=F27,E27=G27))),1,0)</f>
        <v>1</v>
      </c>
      <c r="J27" s="4" t="n">
        <f aca="false">IF(COUNTIF(D27:E27,"נגטיב*")&gt;0,1,0)</f>
        <v>0</v>
      </c>
      <c r="K27" s="4" t="n">
        <f aca="false">IF(COUNTIF(F27:G27,"נגטיב*")&gt;0,1,0)</f>
        <v>0</v>
      </c>
      <c r="L27" s="4"/>
      <c r="M27" s="4" t="s">
        <v>204</v>
      </c>
    </row>
    <row r="28" customFormat="false" ht="39.55" hidden="false" customHeight="false" outlineLevel="0" collapsed="false">
      <c r="A28" s="4" t="s">
        <v>32</v>
      </c>
      <c r="B28" s="4" t="s">
        <v>192</v>
      </c>
      <c r="C28" s="4" t="s">
        <v>205</v>
      </c>
      <c r="D28" s="4" t="s">
        <v>126</v>
      </c>
      <c r="E28" s="4"/>
      <c r="F28" s="4" t="s">
        <v>126</v>
      </c>
      <c r="G28" s="4"/>
      <c r="H28" s="4" t="n">
        <f aca="false">IF(D28=F28,1,0)</f>
        <v>1</v>
      </c>
      <c r="I28" s="4" t="n">
        <f aca="false">IF(OR(D28=F28,AND(D28&lt;&gt;"",D28=G28),AND(E28&lt;&gt;"",OR(E28=F28,E28=G28))),1,0)</f>
        <v>1</v>
      </c>
      <c r="J28" s="4" t="n">
        <f aca="false">IF(COUNTIF(D28:E28,"נגטיב*")&gt;0,1,0)</f>
        <v>1</v>
      </c>
      <c r="K28" s="4" t="n">
        <f aca="false">IF(COUNTIF(F28:G28,"נגטיב*")&gt;0,1,0)</f>
        <v>1</v>
      </c>
      <c r="L28" s="4"/>
      <c r="M28" s="4" t="s">
        <v>206</v>
      </c>
    </row>
    <row r="29" customFormat="false" ht="39.55" hidden="false" customHeight="false" outlineLevel="0" collapsed="false">
      <c r="A29" s="4" t="s">
        <v>36</v>
      </c>
      <c r="B29" s="4" t="s">
        <v>143</v>
      </c>
      <c r="C29" s="4" t="s">
        <v>207</v>
      </c>
      <c r="D29" s="4" t="s">
        <v>130</v>
      </c>
      <c r="E29" s="4"/>
      <c r="F29" s="4" t="s">
        <v>130</v>
      </c>
      <c r="G29" s="4"/>
      <c r="H29" s="4" t="n">
        <f aca="false">IF(D29=F29,1,0)</f>
        <v>1</v>
      </c>
      <c r="I29" s="4" t="n">
        <f aca="false">IF(OR(D29=F29,AND(D29&lt;&gt;"",D29=G29),AND(E29&lt;&gt;"",OR(E29=F29,E29=G29))),1,0)</f>
        <v>1</v>
      </c>
      <c r="J29" s="4" t="n">
        <f aca="false">IF(COUNTIF(D29:E29,"נגטיב*")&gt;0,1,0)</f>
        <v>0</v>
      </c>
      <c r="K29" s="4" t="n">
        <f aca="false">IF(COUNTIF(F29:G29,"נגטיב*")&gt;0,1,0)</f>
        <v>0</v>
      </c>
      <c r="L29" s="4"/>
      <c r="M29" s="4" t="s">
        <v>208</v>
      </c>
    </row>
    <row r="30" customFormat="false" ht="26.85" hidden="false" customHeight="false" outlineLevel="0" collapsed="false">
      <c r="A30" s="4" t="s">
        <v>29</v>
      </c>
      <c r="B30" s="4" t="s">
        <v>171</v>
      </c>
      <c r="C30" s="4" t="s">
        <v>209</v>
      </c>
      <c r="D30" s="4" t="s">
        <v>145</v>
      </c>
      <c r="E30" s="4"/>
      <c r="F30" s="4" t="s">
        <v>145</v>
      </c>
      <c r="G30" s="4"/>
      <c r="H30" s="4" t="n">
        <f aca="false">IF(D30=F30,1,0)</f>
        <v>1</v>
      </c>
      <c r="I30" s="4" t="n">
        <f aca="false">IF(OR(D30=F30,AND(D30&lt;&gt;"",D30=G30),AND(E30&lt;&gt;"",OR(E30=F30,E30=G30))),1,0)</f>
        <v>1</v>
      </c>
      <c r="J30" s="4" t="n">
        <f aca="false">IF(COUNTIF(D30:E30,"נגטיב*")&gt;0,1,0)</f>
        <v>0</v>
      </c>
      <c r="K30" s="4" t="n">
        <f aca="false">IF(COUNTIF(F30:G30,"נגטיב*")&gt;0,1,0)</f>
        <v>0</v>
      </c>
      <c r="L30" s="4"/>
      <c r="M30" s="4" t="s">
        <v>210</v>
      </c>
    </row>
    <row r="31" customFormat="false" ht="39.55" hidden="false" customHeight="false" outlineLevel="0" collapsed="false">
      <c r="A31" s="4" t="s">
        <v>36</v>
      </c>
      <c r="B31" s="4" t="s">
        <v>147</v>
      </c>
      <c r="C31" s="4" t="s">
        <v>211</v>
      </c>
      <c r="D31" s="4" t="s">
        <v>126</v>
      </c>
      <c r="E31" s="4" t="s">
        <v>152</v>
      </c>
      <c r="F31" s="4" t="s">
        <v>126</v>
      </c>
      <c r="G31" s="4"/>
      <c r="H31" s="4" t="n">
        <f aca="false">IF(D31=F31,1,0)</f>
        <v>1</v>
      </c>
      <c r="I31" s="4" t="n">
        <f aca="false">IF(OR(D31=F31,AND(D31&lt;&gt;"",D31=G31),AND(E31&lt;&gt;"",OR(E31=F31,E31=G31))),1,0)</f>
        <v>1</v>
      </c>
      <c r="J31" s="4" t="n">
        <f aca="false">IF(COUNTIF(D31:E31,"נגטיב*")&gt;0,1,0)</f>
        <v>1</v>
      </c>
      <c r="K31" s="4" t="n">
        <f aca="false">IF(COUNTIF(F31:G31,"נגטיב*")&gt;0,1,0)</f>
        <v>1</v>
      </c>
      <c r="L31" s="4"/>
      <c r="M31" s="4" t="s">
        <v>212</v>
      </c>
    </row>
    <row r="32" customFormat="false" ht="39.55" hidden="false" customHeight="false" outlineLevel="0" collapsed="false">
      <c r="A32" s="4" t="s">
        <v>43</v>
      </c>
      <c r="B32" s="4" t="s">
        <v>33</v>
      </c>
      <c r="C32" s="4" t="s">
        <v>213</v>
      </c>
      <c r="D32" s="4" t="s">
        <v>131</v>
      </c>
      <c r="E32" s="4"/>
      <c r="F32" s="4" t="s">
        <v>131</v>
      </c>
      <c r="G32" s="4"/>
      <c r="H32" s="4" t="n">
        <f aca="false">IF(D32=F32,1,0)</f>
        <v>1</v>
      </c>
      <c r="I32" s="4" t="n">
        <f aca="false">IF(OR(D32=F32,AND(D32&lt;&gt;"",D32=G32),AND(E32&lt;&gt;"",OR(E32=F32,E32=G32))),1,0)</f>
        <v>1</v>
      </c>
      <c r="J32" s="4" t="n">
        <f aca="false">IF(COUNTIF(D32:E32,"נגטיב*")&gt;0,1,0)</f>
        <v>0</v>
      </c>
      <c r="K32" s="4" t="n">
        <f aca="false">IF(COUNTIF(F32:G32,"נגטיב*")&gt;0,1,0)</f>
        <v>0</v>
      </c>
      <c r="L32" s="4"/>
      <c r="M32" s="4" t="s">
        <v>214</v>
      </c>
    </row>
    <row r="33" customFormat="false" ht="26.85" hidden="false" customHeight="false" outlineLevel="0" collapsed="false">
      <c r="A33" s="4" t="s">
        <v>54</v>
      </c>
      <c r="B33" s="4" t="s">
        <v>164</v>
      </c>
      <c r="C33" s="4" t="s">
        <v>215</v>
      </c>
      <c r="D33" s="4" t="s">
        <v>153</v>
      </c>
      <c r="E33" s="4"/>
      <c r="F33" s="4" t="s">
        <v>153</v>
      </c>
      <c r="G33" s="4"/>
      <c r="H33" s="4" t="n">
        <f aca="false">IF(D33=F33,1,0)</f>
        <v>1</v>
      </c>
      <c r="I33" s="4" t="n">
        <f aca="false">IF(OR(D33=F33,AND(D33&lt;&gt;"",D33=G33),AND(E33&lt;&gt;"",OR(E33=F33,E33=G33))),1,0)</f>
        <v>1</v>
      </c>
      <c r="J33" s="4" t="n">
        <f aca="false">IF(COUNTIF(D33:E33,"נגטיב*")&gt;0,1,0)</f>
        <v>0</v>
      </c>
      <c r="K33" s="4" t="n">
        <f aca="false">IF(COUNTIF(F33:G33,"נגטיב*")&gt;0,1,0)</f>
        <v>0</v>
      </c>
      <c r="L33" s="4"/>
      <c r="M33" s="4" t="s">
        <v>216</v>
      </c>
    </row>
    <row r="34" customFormat="false" ht="39.55" hidden="false" customHeight="false" outlineLevel="0" collapsed="false">
      <c r="A34" s="4" t="s">
        <v>32</v>
      </c>
      <c r="B34" s="4" t="s">
        <v>40</v>
      </c>
      <c r="C34" s="4" t="s">
        <v>217</v>
      </c>
      <c r="D34" s="4" t="s">
        <v>169</v>
      </c>
      <c r="E34" s="4"/>
      <c r="F34" s="4" t="s">
        <v>136</v>
      </c>
      <c r="G34" s="4" t="s">
        <v>218</v>
      </c>
      <c r="H34" s="4" t="n">
        <f aca="false">IF(D34=F34,1,0)</f>
        <v>0</v>
      </c>
      <c r="I34" s="4" t="n">
        <f aca="false">IF(OR(D34=F34,AND(D34&lt;&gt;"",D34=G34),AND(E34&lt;&gt;"",OR(E34=F34,E34=G34))),1,0)</f>
        <v>0</v>
      </c>
      <c r="J34" s="4" t="n">
        <f aca="false">IF(COUNTIF(D34:E34,"נגטיב*")&gt;0,1,0)</f>
        <v>0</v>
      </c>
      <c r="K34" s="4" t="n">
        <f aca="false">IF(COUNTIF(F34:G34,"נגטיב*")&gt;0,1,0)</f>
        <v>0</v>
      </c>
      <c r="L34" s="4" t="s">
        <v>137</v>
      </c>
      <c r="M34" s="4" t="s">
        <v>219</v>
      </c>
    </row>
    <row r="35" customFormat="false" ht="39.55" hidden="false" customHeight="false" outlineLevel="0" collapsed="false">
      <c r="A35" s="4" t="s">
        <v>36</v>
      </c>
      <c r="B35" s="4" t="s">
        <v>220</v>
      </c>
      <c r="C35" s="4" t="s">
        <v>221</v>
      </c>
      <c r="D35" s="4" t="s">
        <v>169</v>
      </c>
      <c r="E35" s="4" t="s">
        <v>126</v>
      </c>
      <c r="F35" s="4" t="s">
        <v>126</v>
      </c>
      <c r="G35" s="4" t="s">
        <v>222</v>
      </c>
      <c r="H35" s="4" t="n">
        <f aca="false">IF(D35=F35,1,0)</f>
        <v>0</v>
      </c>
      <c r="I35" s="4" t="n">
        <f aca="false">IF(OR(D35=F35,AND(D35&lt;&gt;"",D35=G35),AND(E35&lt;&gt;"",OR(E35=F35,E35=G35))),1,0)</f>
        <v>1</v>
      </c>
      <c r="J35" s="4" t="n">
        <f aca="false">IF(COUNTIF(D35:E35,"נגטיב*")&gt;0,1,0)</f>
        <v>1</v>
      </c>
      <c r="K35" s="4" t="n">
        <f aca="false">IF(COUNTIF(F35:G35,"נגטיב*")&gt;0,1,0)</f>
        <v>1</v>
      </c>
      <c r="L35" s="4"/>
      <c r="M35" s="4" t="s">
        <v>223</v>
      </c>
    </row>
    <row r="36" customFormat="false" ht="26.85" hidden="false" customHeight="false" outlineLevel="0" collapsed="false">
      <c r="A36" s="4" t="s">
        <v>43</v>
      </c>
      <c r="B36" s="4" t="s">
        <v>164</v>
      </c>
      <c r="C36" s="4" t="s">
        <v>224</v>
      </c>
      <c r="D36" s="4" t="s">
        <v>126</v>
      </c>
      <c r="E36" s="4" t="s">
        <v>145</v>
      </c>
      <c r="F36" s="4" t="s">
        <v>126</v>
      </c>
      <c r="G36" s="4" t="s">
        <v>145</v>
      </c>
      <c r="H36" s="4" t="n">
        <f aca="false">IF(D36=F36,1,0)</f>
        <v>1</v>
      </c>
      <c r="I36" s="4" t="n">
        <f aca="false">IF(OR(D36=F36,AND(D36&lt;&gt;"",D36=G36),AND(E36&lt;&gt;"",OR(E36=F36,E36=G36))),1,0)</f>
        <v>1</v>
      </c>
      <c r="J36" s="4" t="n">
        <f aca="false">IF(COUNTIF(D36:E36,"נגטיב*")&gt;0,1,0)</f>
        <v>1</v>
      </c>
      <c r="K36" s="4" t="n">
        <f aca="false">IF(COUNTIF(F36:G36,"נגטיב*")&gt;0,1,0)</f>
        <v>1</v>
      </c>
      <c r="L36" s="4"/>
      <c r="M36" s="4" t="s">
        <v>225</v>
      </c>
    </row>
    <row r="37" customFormat="false" ht="26.85" hidden="false" customHeight="false" outlineLevel="0" collapsed="false">
      <c r="A37" s="4" t="s">
        <v>24</v>
      </c>
      <c r="B37" s="4" t="s">
        <v>226</v>
      </c>
      <c r="C37" s="4" t="s">
        <v>227</v>
      </c>
      <c r="D37" s="4" t="s">
        <v>190</v>
      </c>
      <c r="E37" s="4"/>
      <c r="F37" s="4" t="s">
        <v>190</v>
      </c>
      <c r="G37" s="4"/>
      <c r="H37" s="4" t="n">
        <f aca="false">IF(D37=F37,1,0)</f>
        <v>1</v>
      </c>
      <c r="I37" s="4" t="n">
        <f aca="false">IF(OR(D37=F37,AND(D37&lt;&gt;"",D37=G37),AND(E37&lt;&gt;"",OR(E37=F37,E37=G37))),1,0)</f>
        <v>1</v>
      </c>
      <c r="J37" s="4" t="n">
        <f aca="false">IF(COUNTIF(D37:E37,"נגטיב*")&gt;0,1,0)</f>
        <v>0</v>
      </c>
      <c r="K37" s="4" t="n">
        <f aca="false">IF(COUNTIF(F37:G37,"נגטיב*")&gt;0,1,0)</f>
        <v>0</v>
      </c>
      <c r="L37" s="4"/>
      <c r="M37" s="4" t="s">
        <v>228</v>
      </c>
    </row>
    <row r="38" customFormat="false" ht="26.85" hidden="false" customHeight="false" outlineLevel="0" collapsed="false">
      <c r="A38" s="4" t="s">
        <v>54</v>
      </c>
      <c r="B38" s="4" t="s">
        <v>26</v>
      </c>
      <c r="C38" s="4" t="s">
        <v>229</v>
      </c>
      <c r="D38" s="4" t="s">
        <v>169</v>
      </c>
      <c r="E38" s="4"/>
      <c r="F38" s="4" t="s">
        <v>158</v>
      </c>
      <c r="G38" s="4" t="s">
        <v>169</v>
      </c>
      <c r="H38" s="4" t="n">
        <f aca="false">IF(D38=F38,1,0)</f>
        <v>0</v>
      </c>
      <c r="I38" s="4" t="n">
        <f aca="false">IF(OR(D38=F38,AND(D38&lt;&gt;"",D38=G38),AND(E38&lt;&gt;"",OR(E38=F38,E38=G38))),1,0)</f>
        <v>1</v>
      </c>
      <c r="J38" s="4" t="n">
        <f aca="false">IF(COUNTIF(D38:E38,"נגטיב*")&gt;0,1,0)</f>
        <v>0</v>
      </c>
      <c r="K38" s="4" t="n">
        <f aca="false">IF(COUNTIF(F38:G38,"נגטיב*")&gt;0,1,0)</f>
        <v>0</v>
      </c>
      <c r="L38" s="4"/>
      <c r="M38" s="4" t="s">
        <v>230</v>
      </c>
    </row>
    <row r="39" customFormat="false" ht="26.85" hidden="false" customHeight="false" outlineLevel="0" collapsed="false">
      <c r="A39" s="4" t="s">
        <v>50</v>
      </c>
      <c r="B39" s="4" t="s">
        <v>128</v>
      </c>
      <c r="C39" s="4" t="s">
        <v>231</v>
      </c>
      <c r="D39" s="4" t="s">
        <v>126</v>
      </c>
      <c r="E39" s="4"/>
      <c r="F39" s="4" t="s">
        <v>126</v>
      </c>
      <c r="G39" s="4"/>
      <c r="H39" s="4" t="n">
        <f aca="false">IF(D39=F39,1,0)</f>
        <v>1</v>
      </c>
      <c r="I39" s="4" t="n">
        <f aca="false">IF(OR(D39=F39,AND(D39&lt;&gt;"",D39=G39),AND(E39&lt;&gt;"",OR(E39=F39,E39=G39))),1,0)</f>
        <v>1</v>
      </c>
      <c r="J39" s="4" t="n">
        <f aca="false">IF(COUNTIF(D39:E39,"נגטיב*")&gt;0,1,0)</f>
        <v>1</v>
      </c>
      <c r="K39" s="4" t="n">
        <f aca="false">IF(COUNTIF(F39:G39,"נגטיב*")&gt;0,1,0)</f>
        <v>1</v>
      </c>
      <c r="L39" s="4"/>
      <c r="M39" s="4" t="s">
        <v>232</v>
      </c>
    </row>
    <row r="40" customFormat="false" ht="39.55" hidden="false" customHeight="false" outlineLevel="0" collapsed="false">
      <c r="A40" s="4" t="s">
        <v>43</v>
      </c>
      <c r="B40" s="4" t="s">
        <v>171</v>
      </c>
      <c r="C40" s="4" t="s">
        <v>233</v>
      </c>
      <c r="D40" s="4" t="s">
        <v>175</v>
      </c>
      <c r="E40" s="4" t="s">
        <v>222</v>
      </c>
      <c r="F40" s="4" t="s">
        <v>175</v>
      </c>
      <c r="G40" s="4"/>
      <c r="H40" s="4" t="n">
        <f aca="false">IF(D40=F40,1,0)</f>
        <v>1</v>
      </c>
      <c r="I40" s="4" t="n">
        <f aca="false">IF(OR(D40=F40,AND(D40&lt;&gt;"",D40=G40),AND(E40&lt;&gt;"",OR(E40=F40,E40=G40))),1,0)</f>
        <v>1</v>
      </c>
      <c r="J40" s="4" t="n">
        <f aca="false">IF(COUNTIF(D40:E40,"נגטיב*")&gt;0,1,0)</f>
        <v>0</v>
      </c>
      <c r="K40" s="4" t="n">
        <f aca="false">IF(COUNTIF(F40:G40,"נגטיב*")&gt;0,1,0)</f>
        <v>0</v>
      </c>
      <c r="L40" s="4"/>
      <c r="M40" s="4" t="s">
        <v>234</v>
      </c>
    </row>
    <row r="41" customFormat="false" ht="26.85" hidden="false" customHeight="false" outlineLevel="0" collapsed="false">
      <c r="A41" s="4" t="s">
        <v>24</v>
      </c>
      <c r="B41" s="4" t="s">
        <v>179</v>
      </c>
      <c r="C41" s="4" t="s">
        <v>235</v>
      </c>
      <c r="D41" s="4" t="s">
        <v>175</v>
      </c>
      <c r="E41" s="4" t="s">
        <v>152</v>
      </c>
      <c r="F41" s="4" t="s">
        <v>175</v>
      </c>
      <c r="G41" s="4" t="s">
        <v>152</v>
      </c>
      <c r="H41" s="4" t="n">
        <f aca="false">IF(D41=F41,1,0)</f>
        <v>1</v>
      </c>
      <c r="I41" s="4" t="n">
        <f aca="false">IF(OR(D41=F41,AND(D41&lt;&gt;"",D41=G41),AND(E41&lt;&gt;"",OR(E41=F41,E41=G41))),1,0)</f>
        <v>1</v>
      </c>
      <c r="J41" s="4" t="n">
        <f aca="false">IF(COUNTIF(D41:E41,"נגטיב*")&gt;0,1,0)</f>
        <v>0</v>
      </c>
      <c r="K41" s="4" t="n">
        <f aca="false">IF(COUNTIF(F41:G41,"נגטיב*")&gt;0,1,0)</f>
        <v>0</v>
      </c>
      <c r="L41" s="4"/>
      <c r="M41" s="4" t="s">
        <v>236</v>
      </c>
    </row>
    <row r="43" customFormat="false" ht="15" hidden="false" customHeight="false" outlineLevel="0" collapsed="false">
      <c r="A43" s="10" t="s">
        <v>237</v>
      </c>
      <c r="C43" s="13" t="n">
        <f aca="false">COUNTA(A2:A41)</f>
        <v>40</v>
      </c>
    </row>
    <row r="44" customFormat="false" ht="15" hidden="false" customHeight="false" outlineLevel="0" collapsed="false">
      <c r="A44" s="10" t="s">
        <v>238</v>
      </c>
      <c r="C44" s="14" t="n">
        <f aca="false">SUM(H2:H41)/C43</f>
        <v>0.775</v>
      </c>
    </row>
    <row r="45" customFormat="false" ht="15" hidden="false" customHeight="false" outlineLevel="0" collapsed="false">
      <c r="A45" s="10" t="s">
        <v>239</v>
      </c>
      <c r="C45" s="14" t="n">
        <f aca="false">SUM(I2:I41)/C43</f>
        <v>0.875</v>
      </c>
    </row>
    <row r="46" customFormat="false" ht="15" hidden="false" customHeight="false" outlineLevel="0" collapsed="false">
      <c r="A46" s="10" t="s">
        <v>240</v>
      </c>
      <c r="C46" s="14" t="n">
        <f aca="false">SUMPRODUCT(--(J2:J41=K2:K41))/C43</f>
        <v>0.95</v>
      </c>
    </row>
    <row r="47" customFormat="false" ht="15" hidden="false" customHeight="false" outlineLevel="0" collapsed="false">
      <c r="A47" s="10" t="s">
        <v>241</v>
      </c>
      <c r="C47" s="13" t="n">
        <f aca="false">COUNTIF(L2:L41,"כן")</f>
        <v>5</v>
      </c>
    </row>
    <row r="48" customFormat="false" ht="15" hidden="false" customHeight="false" outlineLevel="0" collapsed="false">
      <c r="A48" s="7" t="s">
        <v>242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3"/>
    <col collapsed="false" customWidth="true" hidden="false" outlineLevel="0" max="4" min="4" style="0" width="11"/>
  </cols>
  <sheetData>
    <row r="1" customFormat="false" ht="15" hidden="false" customHeight="false" outlineLevel="0" collapsed="false">
      <c r="A1" s="3" t="s">
        <v>243</v>
      </c>
      <c r="B1" s="3" t="s">
        <v>244</v>
      </c>
      <c r="C1" s="3" t="s">
        <v>245</v>
      </c>
      <c r="D1" s="3" t="s">
        <v>246</v>
      </c>
    </row>
    <row r="2" customFormat="false" ht="15" hidden="false" customHeight="false" outlineLevel="0" collapsed="false">
      <c r="A2" s="4" t="s">
        <v>247</v>
      </c>
      <c r="B2" s="15" t="n">
        <v>0.32</v>
      </c>
      <c r="C2" s="15" t="n">
        <v>0.39</v>
      </c>
      <c r="D2" s="16" t="n">
        <f aca="false">C2-B2</f>
        <v>0.07</v>
      </c>
    </row>
    <row r="3" customFormat="false" ht="15" hidden="false" customHeight="false" outlineLevel="0" collapsed="false">
      <c r="A3" s="4" t="s">
        <v>248</v>
      </c>
      <c r="B3" s="15" t="n">
        <v>0.48</v>
      </c>
      <c r="C3" s="15" t="n">
        <v>0.54</v>
      </c>
      <c r="D3" s="16" t="n">
        <f aca="false">C3-B3</f>
        <v>0.0600000000000001</v>
      </c>
    </row>
    <row r="4" customFormat="false" ht="15" hidden="false" customHeight="false" outlineLevel="0" collapsed="false">
      <c r="A4" s="4" t="s">
        <v>249</v>
      </c>
      <c r="B4" s="15" t="n">
        <v>0.42</v>
      </c>
      <c r="C4" s="15" t="n">
        <v>0.51</v>
      </c>
      <c r="D4" s="16" t="n">
        <f aca="false">C4-B4</f>
        <v>0.09</v>
      </c>
    </row>
    <row r="5" customFormat="false" ht="15" hidden="false" customHeight="false" outlineLevel="0" collapsed="false">
      <c r="A5" s="4" t="s">
        <v>250</v>
      </c>
      <c r="B5" s="15" t="n">
        <v>0.37</v>
      </c>
      <c r="C5" s="15" t="n">
        <v>0.5</v>
      </c>
      <c r="D5" s="16" t="n">
        <f aca="false">C5-B5</f>
        <v>0.13</v>
      </c>
    </row>
    <row r="6" customFormat="false" ht="15" hidden="false" customHeight="false" outlineLevel="0" collapsed="false">
      <c r="A6" s="4" t="s">
        <v>251</v>
      </c>
      <c r="B6" s="15" t="n">
        <v>0.27</v>
      </c>
      <c r="C6" s="15" t="n">
        <v>0.32</v>
      </c>
      <c r="D6" s="16" t="n">
        <f aca="false">C6-B6</f>
        <v>0.05</v>
      </c>
    </row>
    <row r="7" customFormat="false" ht="15" hidden="false" customHeight="false" outlineLevel="0" collapsed="false">
      <c r="A7" s="4" t="s">
        <v>252</v>
      </c>
      <c r="B7" s="15" t="n">
        <v>0.32</v>
      </c>
      <c r="C7" s="15" t="n">
        <v>0.31</v>
      </c>
      <c r="D7" s="16" t="n">
        <f aca="false">C7-B7</f>
        <v>-0.01</v>
      </c>
    </row>
    <row r="8" customFormat="false" ht="15" hidden="false" customHeight="false" outlineLevel="0" collapsed="false">
      <c r="A8" s="4" t="s">
        <v>253</v>
      </c>
      <c r="B8" s="15" t="n">
        <v>0.24</v>
      </c>
      <c r="C8" s="15" t="n">
        <v>0.32</v>
      </c>
      <c r="D8" s="16" t="n">
        <f aca="false">C8-B8</f>
        <v>0.08</v>
      </c>
    </row>
    <row r="9" customFormat="false" ht="15" hidden="false" customHeight="false" outlineLevel="0" collapsed="false">
      <c r="A9" s="4" t="s">
        <v>254</v>
      </c>
      <c r="B9" s="15" t="n">
        <v>0.16</v>
      </c>
      <c r="C9" s="15" t="n">
        <v>0.19</v>
      </c>
      <c r="D9" s="16" t="n">
        <f aca="false">C9-B9</f>
        <v>0.03</v>
      </c>
    </row>
    <row r="10" customFormat="false" ht="15" hidden="false" customHeight="false" outlineLevel="0" collapsed="false">
      <c r="A10" s="4" t="s">
        <v>255</v>
      </c>
      <c r="B10" s="15" t="n">
        <v>0.18</v>
      </c>
      <c r="C10" s="15" t="n">
        <v>0.17</v>
      </c>
      <c r="D10" s="16" t="n">
        <f aca="false">C10-B10</f>
        <v>-0.00999999999999998</v>
      </c>
    </row>
    <row r="11" customFormat="false" ht="15" hidden="false" customHeight="false" outlineLevel="0" collapsed="false">
      <c r="A11" s="4" t="s">
        <v>256</v>
      </c>
      <c r="B11" s="15" t="n">
        <v>0.06</v>
      </c>
      <c r="C11" s="15" t="n">
        <v>0.079</v>
      </c>
      <c r="D11" s="16" t="n">
        <f aca="false">C11-B11</f>
        <v>0.019</v>
      </c>
    </row>
    <row r="12" customFormat="false" ht="15" hidden="false" customHeight="false" outlineLevel="0" collapsed="false">
      <c r="A12" s="4" t="s">
        <v>257</v>
      </c>
      <c r="B12" s="5" t="n">
        <v>278</v>
      </c>
      <c r="C12" s="5"/>
      <c r="D12" s="4"/>
    </row>
    <row r="13" customFormat="false" ht="15" hidden="false" customHeight="false" outlineLevel="0" collapsed="false">
      <c r="A13" s="4" t="s">
        <v>258</v>
      </c>
      <c r="B13" s="5" t="n">
        <v>77</v>
      </c>
      <c r="C13" s="5"/>
      <c r="D13" s="4"/>
    </row>
    <row r="14" customFormat="false" ht="15" hidden="false" customHeight="false" outlineLevel="0" collapsed="false">
      <c r="A14" s="4" t="s">
        <v>259</v>
      </c>
      <c r="B14" s="5" t="n">
        <v>1798</v>
      </c>
      <c r="C14" s="5" t="n">
        <v>1023</v>
      </c>
      <c r="D14" s="17" t="n">
        <f aca="false">C14-B14</f>
        <v>-775</v>
      </c>
    </row>
    <row r="15" customFormat="false" ht="15" hidden="false" customHeight="false" outlineLevel="0" collapsed="false">
      <c r="A15" s="7" t="s">
        <v>260</v>
      </c>
      <c r="B15" s="18" t="n">
        <f aca="false">B12/B13</f>
        <v>3.61038961038961</v>
      </c>
    </row>
    <row r="17" customFormat="false" ht="15" hidden="false" customHeight="false" outlineLevel="0" collapsed="false">
      <c r="A17" s="7" t="s">
        <v>261</v>
      </c>
    </row>
    <row r="18" customFormat="false" ht="15" hidden="false" customHeight="false" outlineLevel="0" collapsed="false">
      <c r="A18" s="7" t="s">
        <v>262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2026-10-18T19:38:48Z</dcterms:created>
  <dc:creator>openpyxl</dc:creator>
  <dc:description/>
  <dc:language>en-US</dc:language>
  <cp:lastModifiedBy/>
  <dcterms:modified xsi:type="dcterms:W3CDTF">2026-10-18T19:38:48Z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